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8.40\usuarios\clm\comum_clm\comum\BANCO DE LEITE\Banco de Leite\Planilha de controle das doadoras\"/>
    </mc:Choice>
  </mc:AlternateContent>
  <xr:revisionPtr revIDLastSave="0" documentId="13_ncr:1_{66419556-261E-4D5F-B835-24D0872B18C3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Plan6" sheetId="6" r:id="rId1"/>
    <sheet name="Outubro" sheetId="8" r:id="rId2"/>
    <sheet name="Novembro" sheetId="1" r:id="rId3"/>
    <sheet name="Dezembro" sheetId="7" r:id="rId4"/>
  </sheets>
  <definedNames>
    <definedName name="_xlnm._FilterDatabase" localSheetId="2" hidden="1">Novembro!$A$3:$E$30</definedName>
    <definedName name="_xlnm._FilterDatabase" localSheetId="1" hidden="1">Outubro!$A$3:$E$29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7" l="1"/>
  <c r="M35" i="7"/>
  <c r="B35" i="7"/>
  <c r="C35" i="7"/>
  <c r="D35" i="7"/>
  <c r="E35" i="7"/>
  <c r="G35" i="7"/>
  <c r="I35" i="7"/>
  <c r="M9" i="7"/>
  <c r="M10" i="7"/>
  <c r="M17" i="7"/>
  <c r="M18" i="7"/>
  <c r="M21" i="7"/>
  <c r="M22" i="7"/>
  <c r="M25" i="7"/>
  <c r="M30" i="7"/>
  <c r="M33" i="7"/>
  <c r="M34" i="7"/>
  <c r="A30" i="1"/>
  <c r="F34" i="7"/>
  <c r="M32" i="7"/>
  <c r="M15" i="7"/>
  <c r="M13" i="7"/>
  <c r="M29" i="7"/>
  <c r="M20" i="7"/>
  <c r="M28" i="7"/>
  <c r="M23" i="7"/>
  <c r="M14" i="7"/>
  <c r="M19" i="7"/>
  <c r="M12" i="7"/>
  <c r="M11" i="7"/>
  <c r="M8" i="7"/>
  <c r="M27" i="7"/>
  <c r="M6" i="7"/>
  <c r="M24" i="7"/>
  <c r="M5" i="7"/>
  <c r="M4" i="7"/>
  <c r="M3" i="7"/>
  <c r="M16" i="7"/>
  <c r="M31" i="7"/>
  <c r="M26" i="7"/>
  <c r="M7" i="7"/>
  <c r="F7" i="7"/>
  <c r="F26" i="7"/>
  <c r="F31" i="7"/>
  <c r="F16" i="7"/>
  <c r="F3" i="7"/>
  <c r="F25" i="7"/>
  <c r="A38" i="8"/>
  <c r="J38" i="8"/>
  <c r="K38" i="8"/>
  <c r="L38" i="8"/>
  <c r="M38" i="8"/>
  <c r="I38" i="8"/>
  <c r="H38" i="8"/>
  <c r="C38" i="8"/>
  <c r="D38" i="8"/>
  <c r="E38" i="8"/>
  <c r="F38" i="8"/>
  <c r="B38" i="8"/>
  <c r="I30" i="1"/>
  <c r="J30" i="1"/>
  <c r="K30" i="1"/>
  <c r="L30" i="1"/>
  <c r="H30" i="1"/>
  <c r="G30" i="1"/>
  <c r="C30" i="1"/>
  <c r="D30" i="1"/>
  <c r="E30" i="1"/>
  <c r="B30" i="1"/>
  <c r="N34" i="7" l="1"/>
  <c r="N7" i="7"/>
  <c r="N26" i="7"/>
  <c r="N31" i="7"/>
  <c r="N16" i="7"/>
  <c r="N25" i="7"/>
  <c r="N3" i="7"/>
  <c r="F30" i="1"/>
  <c r="N37" i="8"/>
  <c r="G37" i="8"/>
  <c r="N36" i="8"/>
  <c r="G36" i="8"/>
  <c r="N35" i="8"/>
  <c r="G35" i="8"/>
  <c r="N11" i="8"/>
  <c r="G11" i="8"/>
  <c r="N34" i="8"/>
  <c r="G34" i="8"/>
  <c r="N33" i="8"/>
  <c r="G33" i="8"/>
  <c r="N32" i="8"/>
  <c r="G32" i="8"/>
  <c r="N8" i="8"/>
  <c r="G8" i="8"/>
  <c r="N31" i="8"/>
  <c r="G31" i="8"/>
  <c r="N30" i="8"/>
  <c r="G30" i="8"/>
  <c r="N4" i="8"/>
  <c r="G4" i="8"/>
  <c r="N29" i="8"/>
  <c r="G29" i="8"/>
  <c r="N28" i="8"/>
  <c r="G28" i="8"/>
  <c r="N27" i="8"/>
  <c r="G27" i="8"/>
  <c r="N26" i="8"/>
  <c r="G26" i="8"/>
  <c r="N25" i="8"/>
  <c r="G25" i="8"/>
  <c r="N10" i="8"/>
  <c r="G10" i="8"/>
  <c r="N24" i="8"/>
  <c r="G24" i="8"/>
  <c r="N7" i="8"/>
  <c r="G7" i="8"/>
  <c r="N23" i="8"/>
  <c r="G23" i="8"/>
  <c r="N5" i="8"/>
  <c r="G5" i="8"/>
  <c r="N22" i="8"/>
  <c r="G22" i="8"/>
  <c r="N9" i="8"/>
  <c r="G9" i="8"/>
  <c r="N21" i="8"/>
  <c r="G21" i="8"/>
  <c r="N3" i="8"/>
  <c r="G3" i="8"/>
  <c r="N6" i="8"/>
  <c r="G6" i="8"/>
  <c r="N13" i="8"/>
  <c r="G13" i="8"/>
  <c r="N20" i="8"/>
  <c r="G20" i="8"/>
  <c r="N19" i="8"/>
  <c r="G19" i="8"/>
  <c r="N18" i="8"/>
  <c r="G18" i="8"/>
  <c r="N12" i="8"/>
  <c r="G12" i="8"/>
  <c r="N17" i="8"/>
  <c r="G17" i="8"/>
  <c r="N16" i="8"/>
  <c r="G16" i="8"/>
  <c r="N15" i="8"/>
  <c r="G15" i="8"/>
  <c r="N14" i="8"/>
  <c r="G14" i="8"/>
  <c r="O14" i="8" l="1"/>
  <c r="O12" i="8"/>
  <c r="O19" i="8"/>
  <c r="O9" i="8"/>
  <c r="O7" i="8"/>
  <c r="O10" i="8"/>
  <c r="O28" i="8"/>
  <c r="O4" i="8"/>
  <c r="O32" i="8"/>
  <c r="O34" i="8"/>
  <c r="O37" i="8"/>
  <c r="O17" i="8"/>
  <c r="O6" i="8"/>
  <c r="O23" i="8"/>
  <c r="O27" i="8"/>
  <c r="O8" i="8"/>
  <c r="O36" i="8"/>
  <c r="O3" i="8"/>
  <c r="G38" i="8"/>
  <c r="N38" i="8"/>
  <c r="O18" i="8"/>
  <c r="O21" i="8"/>
  <c r="O24" i="8"/>
  <c r="O29" i="8"/>
  <c r="O33" i="8"/>
  <c r="O15" i="8"/>
  <c r="O20" i="8"/>
  <c r="O22" i="8"/>
  <c r="O25" i="8"/>
  <c r="O30" i="8"/>
  <c r="O11" i="8"/>
  <c r="O16" i="8"/>
  <c r="O13" i="8"/>
  <c r="O5" i="8"/>
  <c r="O26" i="8"/>
  <c r="O31" i="8"/>
  <c r="O35" i="8"/>
  <c r="O38" i="8" l="1"/>
  <c r="F4" i="7"/>
  <c r="F17" i="7"/>
  <c r="F22" i="7"/>
  <c r="F5" i="7"/>
  <c r="F30" i="7"/>
  <c r="F24" i="7"/>
  <c r="F10" i="7"/>
  <c r="F23" i="7"/>
  <c r="F28" i="7"/>
  <c r="F20" i="7"/>
  <c r="F29" i="7"/>
  <c r="F13" i="7"/>
  <c r="F9" i="7"/>
  <c r="F33" i="7"/>
  <c r="F15" i="7"/>
  <c r="F32" i="7"/>
  <c r="F14" i="7" l="1"/>
  <c r="N14" i="7" s="1"/>
  <c r="N29" i="7"/>
  <c r="N9" i="7"/>
  <c r="N15" i="7"/>
  <c r="N28" i="7"/>
  <c r="N4" i="7"/>
  <c r="N20" i="7"/>
  <c r="N32" i="7"/>
  <c r="N10" i="7"/>
  <c r="N33" i="7"/>
  <c r="N5" i="7"/>
  <c r="N22" i="7"/>
  <c r="N24" i="7"/>
  <c r="N13" i="7"/>
  <c r="N23" i="7"/>
  <c r="N17" i="7"/>
  <c r="N30" i="7"/>
  <c r="M7" i="1"/>
  <c r="M19" i="1"/>
  <c r="M6" i="1"/>
  <c r="M8" i="1"/>
  <c r="M5" i="1"/>
  <c r="M20" i="1"/>
  <c r="M12" i="1"/>
  <c r="M17" i="1"/>
  <c r="M9" i="1"/>
  <c r="M15" i="1"/>
  <c r="M16" i="1"/>
  <c r="M13" i="1"/>
  <c r="M21" i="1"/>
  <c r="M3" i="1"/>
  <c r="M10" i="1"/>
  <c r="M22" i="1"/>
  <c r="M23" i="1"/>
  <c r="M11" i="1"/>
  <c r="M24" i="1"/>
  <c r="M25" i="1"/>
  <c r="M14" i="1"/>
  <c r="M18" i="1"/>
  <c r="M26" i="1"/>
  <c r="M27" i="1"/>
  <c r="M28" i="1"/>
  <c r="M4" i="1"/>
  <c r="M29" i="1"/>
  <c r="F19" i="7" l="1"/>
  <c r="N19" i="7" s="1"/>
  <c r="F18" i="7"/>
  <c r="M30" i="1"/>
  <c r="F17" i="1"/>
  <c r="N17" i="1" s="1"/>
  <c r="F19" i="1"/>
  <c r="N19" i="1" s="1"/>
  <c r="F26" i="1"/>
  <c r="F22" i="1"/>
  <c r="F5" i="1"/>
  <c r="F21" i="1"/>
  <c r="N21" i="1" s="1"/>
  <c r="F16" i="1"/>
  <c r="N16" i="1" s="1"/>
  <c r="F24" i="1"/>
  <c r="N24" i="1" s="1"/>
  <c r="F9" i="1"/>
  <c r="F18" i="1"/>
  <c r="N18" i="1" s="1"/>
  <c r="F10" i="1"/>
  <c r="N10" i="1" s="1"/>
  <c r="F14" i="1"/>
  <c r="F7" i="1"/>
  <c r="N7" i="1" s="1"/>
  <c r="F20" i="1"/>
  <c r="N20" i="1" s="1"/>
  <c r="F15" i="1"/>
  <c r="F29" i="1"/>
  <c r="N29" i="1" s="1"/>
  <c r="F11" i="1"/>
  <c r="F25" i="1"/>
  <c r="N25" i="1" s="1"/>
  <c r="F8" i="1"/>
  <c r="N8" i="1" s="1"/>
  <c r="F23" i="1"/>
  <c r="F4" i="1"/>
  <c r="F13" i="1"/>
  <c r="F6" i="1"/>
  <c r="F28" i="1"/>
  <c r="F12" i="1"/>
  <c r="F3" i="1"/>
  <c r="F27" i="1"/>
  <c r="F21" i="7" l="1"/>
  <c r="N21" i="7" s="1"/>
  <c r="N18" i="7"/>
  <c r="F12" i="7"/>
  <c r="N12" i="7" s="1"/>
  <c r="N5" i="1"/>
  <c r="N27" i="1"/>
  <c r="N23" i="1"/>
  <c r="N9" i="1"/>
  <c r="N12" i="1"/>
  <c r="N26" i="1"/>
  <c r="N28" i="1"/>
  <c r="N4" i="1"/>
  <c r="N13" i="1"/>
  <c r="N15" i="1"/>
  <c r="N22" i="1"/>
  <c r="N6" i="1"/>
  <c r="N14" i="1"/>
  <c r="N3" i="1"/>
  <c r="N11" i="1"/>
  <c r="F11" i="7" l="1"/>
  <c r="N30" i="1"/>
  <c r="F27" i="7" l="1"/>
  <c r="N27" i="7" s="1"/>
  <c r="N11" i="7"/>
  <c r="F8" i="7" l="1"/>
  <c r="N8" i="7" s="1"/>
  <c r="F6" i="7"/>
  <c r="N6" i="7" l="1"/>
  <c r="F35" i="7"/>
</calcChain>
</file>

<file path=xl/sharedStrings.xml><?xml version="1.0" encoding="utf-8"?>
<sst xmlns="http://schemas.openxmlformats.org/spreadsheetml/2006/main" count="175" uniqueCount="86">
  <si>
    <t>DOADORAS</t>
  </si>
  <si>
    <t>Embal.</t>
  </si>
  <si>
    <t>Sujidade</t>
  </si>
  <si>
    <t>Cor</t>
  </si>
  <si>
    <t>Flavor</t>
  </si>
  <si>
    <t>Ac. Dornic</t>
  </si>
  <si>
    <t>PAMELA MARCATO DA SILVA CHAVES</t>
  </si>
  <si>
    <t>GABRIELA RODRIGUES RIBEIRO</t>
  </si>
  <si>
    <t>BEATRIZ AREAS DA SILVA</t>
  </si>
  <si>
    <t>GHESSICA RODRIGUES ALMEIDA</t>
  </si>
  <si>
    <t>KELLEN TEIXEIRA LESSA</t>
  </si>
  <si>
    <t>LAISA RIBEIRO CARDOSO MORAES</t>
  </si>
  <si>
    <t>LIVIA CRISTINA DE PAULA</t>
  </si>
  <si>
    <t>PAULA MACEDO CALMETO</t>
  </si>
  <si>
    <t>ELIDAIANE FERNANDES LUIZ DA SILVA</t>
  </si>
  <si>
    <t>THAYNARA CAMPANATI DA SILVA</t>
  </si>
  <si>
    <t>KELLEN LOUZADA DO NASCIMENTO</t>
  </si>
  <si>
    <t>YNGRID GONÇALVES DE OLIVEIRA</t>
  </si>
  <si>
    <t>CAROLINA VALENTE DE OLIVEIRA CHINTSU</t>
  </si>
  <si>
    <t>THAYSLA DE AZEVEDO OLIVEIRA</t>
  </si>
  <si>
    <t>EVELLI ALINE DE JESUS MAIA SANTOS</t>
  </si>
  <si>
    <t>LAURA NOBREGA MEIRELLES</t>
  </si>
  <si>
    <t>ALINE MIRANDA CECILIA</t>
  </si>
  <si>
    <t>CARLA DENISE CIRILO</t>
  </si>
  <si>
    <t>CARLA BARBARA PACHECO DE ASSIS</t>
  </si>
  <si>
    <t>CRISTINA EFIGÊNIO DA SILVA</t>
  </si>
  <si>
    <t>MARIA EDUARDA TRAVEZANI CONDE SIQUEIRA</t>
  </si>
  <si>
    <t>ERIKA OLIVEIRA DA SILVA</t>
  </si>
  <si>
    <t>BEATRIZ DA SILVA TAVARES</t>
  </si>
  <si>
    <t>CINARA LOPES MARTINS</t>
  </si>
  <si>
    <t>NANI EDUARDA FREITAS DE OLIVEIRA</t>
  </si>
  <si>
    <t>ALINE DA SILVA SANTANA DE ARANTES</t>
  </si>
  <si>
    <t>MARIANA BALDI SILVA DE PAIVA</t>
  </si>
  <si>
    <t>INGRID PASSOS DOS SANTOS</t>
  </si>
  <si>
    <t>MARIANA CARLA DA CUNHA AMORIM</t>
  </si>
  <si>
    <t>CRISTIANA DA SILVA</t>
  </si>
  <si>
    <t>LUZA REGINA DO PRADO</t>
  </si>
  <si>
    <t>ANTONIANA SANTOS SILVA</t>
  </si>
  <si>
    <t>GABRIELE BICHARA NASCIMENTO COLDEBELLA</t>
  </si>
  <si>
    <t>ANGELINA GONÇALVES LEITE DOS SANTOS</t>
  </si>
  <si>
    <t>TATIANA COSTA MEDEIROS DE O. GUEDES</t>
  </si>
  <si>
    <t>Total geral</t>
  </si>
  <si>
    <t>TOTAL PASTEURIZADO</t>
  </si>
  <si>
    <t>TOTAL DE PERDAS</t>
  </si>
  <si>
    <t>TOTAL COLETADO</t>
  </si>
  <si>
    <t>Soma de TOTAL PASTEURIZADO</t>
  </si>
  <si>
    <t>Rótulos de Coluna</t>
  </si>
  <si>
    <t>QUANT. DE FRASCOS</t>
  </si>
  <si>
    <t>07/nov</t>
  </si>
  <si>
    <t>14/nov</t>
  </si>
  <si>
    <t>21/nov</t>
  </si>
  <si>
    <t>VANESSA DE LIMA LUIZ</t>
  </si>
  <si>
    <t>RAFAELA BRANDÃO COELHO</t>
  </si>
  <si>
    <t xml:space="preserve">EDUARDA PAIXÃO NOVAES GAGO </t>
  </si>
  <si>
    <t>VITÓRIA FERREIRA</t>
  </si>
  <si>
    <t>28/nov</t>
  </si>
  <si>
    <t>KETELYN SUELLEN OLIVEIRA B. DA SILVA</t>
  </si>
  <si>
    <t>GABRIELE BICHARA N. COLDEBELLA</t>
  </si>
  <si>
    <t>QUÉDIMA DA SILVA M. LIMA CORDEIRO</t>
  </si>
  <si>
    <t>TATIANA COSTA M. DE OLIVEIRA GUEDES</t>
  </si>
  <si>
    <t>03/out</t>
  </si>
  <si>
    <t>10/out</t>
  </si>
  <si>
    <t>17/out</t>
  </si>
  <si>
    <t>24/out</t>
  </si>
  <si>
    <t>31/out</t>
  </si>
  <si>
    <t>MARIA EDUARDA TRAVEZANI C. SIQUEIRA</t>
  </si>
  <si>
    <t>TATIANA COSTA MEDEIROS DE OLIVEIRA GUEDES</t>
  </si>
  <si>
    <t>05/dez</t>
  </si>
  <si>
    <t>VITÓRIA ELLER PEREIRA</t>
  </si>
  <si>
    <t>ROSANA GRACIANINI SOARES DINIZ</t>
  </si>
  <si>
    <t>KETELY CORTES GOMES BRANDÃO</t>
  </si>
  <si>
    <t>LEIA DE ANDRADE TESSARINI</t>
  </si>
  <si>
    <t>GILCELIA CARVALHO DA SILVA GONÇALVES</t>
  </si>
  <si>
    <t>BYANCA LISBOA PAES CARLOS</t>
  </si>
  <si>
    <t>QUÉDIMA DA SILVA MATOS LIMA CORDEIRO</t>
  </si>
  <si>
    <t>SARA EDUARDA R. SOUZA</t>
  </si>
  <si>
    <t>AMANDA CORDEIRO DIAS RODRIGUES</t>
  </si>
  <si>
    <t>LUSA REGINA DO PRADO</t>
  </si>
  <si>
    <t>19/dez</t>
  </si>
  <si>
    <t>GABRIELLE VITÓRIA RODRIGUES MELO DA SILVA</t>
  </si>
  <si>
    <t>TÁSÍA DE ALMEIDA BARROS</t>
  </si>
  <si>
    <t>MARINA VIANNA PAIVA RIBEIRO</t>
  </si>
  <si>
    <t>BRUNA LUIZA MISAEL ALVES SEIXAS</t>
  </si>
  <si>
    <t>26/dez</t>
  </si>
  <si>
    <t>ANGELICA AZEVEDO DE MOURA</t>
  </si>
  <si>
    <t>12/dez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</si>
</sst>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/>
    <xf numFmtId="0" fontId="0" fillId="0" borderId="0" xfId="0" pivotButton="1"/>
    <xf numFmtId="1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5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3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1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5" tint="0.3999755851924192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5" tint="0.3999755851924192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5" tint="0.3999755851924192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" formatCode="#,##0"/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[PLANILHA MÃES DOADORAS -MENSAL.xlsx]Plan6!Tabela dinâmica3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3723287737647519E-2"/>
          <c:y val="6.5289442986293383E-2"/>
          <c:w val="0.70650394141538353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Plan6!$B$1:$B$2</c:f>
              <c:strCache>
                <c:ptCount val="1"/>
                <c:pt idx="0">
                  <c:v>ALINE DA SILVA SANTANA DE ARANTES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Plan6!$B$3</c:f>
              <c:numCache>
                <c:formatCode>General</c:formatCode>
                <c:ptCount val="1"/>
                <c:pt idx="0">
                  <c:v>2250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4-41CD-9399-237926DFD285}"/>
            </c:ext>
          </c:extLst>
        </c:ser>
        <c:ser>
          <c:idx val="1"/>
          <c:order val="1"/>
          <c:tx>
            <c:strRef>
              <c:f>Plan6!$C$1:$C$2</c:f>
              <c:strCache>
                <c:ptCount val="1"/>
                <c:pt idx="0">
                  <c:v>ALINE MIRANDA CECILIA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Plan6!$C$3</c:f>
              <c:numCache>
                <c:formatCode>General</c:formatCode>
                <c:ptCount val="1"/>
                <c:pt idx="0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4-41CD-9399-237926DFD285}"/>
            </c:ext>
          </c:extLst>
        </c:ser>
        <c:ser>
          <c:idx val="2"/>
          <c:order val="2"/>
          <c:tx>
            <c:strRef>
              <c:f>Plan6!$D$1:$D$2</c:f>
              <c:strCache>
                <c:ptCount val="1"/>
                <c:pt idx="0">
                  <c:v>ANGELINA GONÇALVES LEITE DOS SANTOS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Plan6!$D$3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A4-41CD-9399-237926DFD285}"/>
            </c:ext>
          </c:extLst>
        </c:ser>
        <c:ser>
          <c:idx val="3"/>
          <c:order val="3"/>
          <c:tx>
            <c:strRef>
              <c:f>Plan6!$E$1:$E$2</c:f>
              <c:strCache>
                <c:ptCount val="1"/>
                <c:pt idx="0">
                  <c:v>ANTONIANA SANTOS SILVA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Plan6!$E$3</c:f>
              <c:numCache>
                <c:formatCode>General</c:formatCode>
                <c:ptCount val="1"/>
                <c:pt idx="0">
                  <c:v>2350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A4-41CD-9399-237926DFD285}"/>
            </c:ext>
          </c:extLst>
        </c:ser>
        <c:ser>
          <c:idx val="4"/>
          <c:order val="4"/>
          <c:tx>
            <c:strRef>
              <c:f>Plan6!$F$1:$F$2</c:f>
              <c:strCache>
                <c:ptCount val="1"/>
                <c:pt idx="0">
                  <c:v>BEATRIZ AREAS DA SILVA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Plan6!$F$3</c:f>
              <c:numCache>
                <c:formatCode>General</c:formatCode>
                <c:ptCount val="1"/>
                <c:pt idx="0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A4-41CD-9399-237926DFD285}"/>
            </c:ext>
          </c:extLst>
        </c:ser>
        <c:ser>
          <c:idx val="5"/>
          <c:order val="5"/>
          <c:tx>
            <c:strRef>
              <c:f>Plan6!$G$1:$G$2</c:f>
              <c:strCache>
                <c:ptCount val="1"/>
                <c:pt idx="0">
                  <c:v>BEATRIZ DA SILVA TAVARES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Plan6!$G$3</c:f>
              <c:numCache>
                <c:formatCode>General</c:formatCode>
                <c:ptCount val="1"/>
                <c:pt idx="0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A4-41CD-9399-237926DFD285}"/>
            </c:ext>
          </c:extLst>
        </c:ser>
        <c:ser>
          <c:idx val="6"/>
          <c:order val="6"/>
          <c:tx>
            <c:strRef>
              <c:f>Plan6!$H$1:$H$2</c:f>
              <c:strCache>
                <c:ptCount val="1"/>
                <c:pt idx="0">
                  <c:v>CARLA BARBARA PACHECO DE ASSIS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Plan6!$H$3</c:f>
              <c:numCache>
                <c:formatCode>General</c:formatCode>
                <c:ptCount val="1"/>
                <c:pt idx="0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A4-41CD-9399-237926DFD285}"/>
            </c:ext>
          </c:extLst>
        </c:ser>
        <c:ser>
          <c:idx val="7"/>
          <c:order val="7"/>
          <c:tx>
            <c:strRef>
              <c:f>Plan6!$I$1:$I$2</c:f>
              <c:strCache>
                <c:ptCount val="1"/>
                <c:pt idx="0">
                  <c:v>CARLA DENISE CIRILO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Plan6!$I$3</c:f>
              <c:numCache>
                <c:formatCode>General</c:formatCode>
                <c:ptCount val="1"/>
                <c:pt idx="0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A4-41CD-9399-237926DFD285}"/>
            </c:ext>
          </c:extLst>
        </c:ser>
        <c:ser>
          <c:idx val="8"/>
          <c:order val="8"/>
          <c:tx>
            <c:strRef>
              <c:f>Plan6!$J$1:$J$2</c:f>
              <c:strCache>
                <c:ptCount val="1"/>
                <c:pt idx="0">
                  <c:v>CAROLINA VALENTE DE OLIVEIRA CHINTSU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Plan6!$J$3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A4-41CD-9399-237926DFD285}"/>
            </c:ext>
          </c:extLst>
        </c:ser>
        <c:ser>
          <c:idx val="9"/>
          <c:order val="9"/>
          <c:tx>
            <c:strRef>
              <c:f>Plan6!$K$1:$K$2</c:f>
              <c:strCache>
                <c:ptCount val="1"/>
                <c:pt idx="0">
                  <c:v>CINARA LOPES MARTINS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Plan6!$K$3</c:f>
              <c:numCache>
                <c:formatCode>General</c:formatCode>
                <c:ptCount val="1"/>
                <c:pt idx="0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A4-41CD-9399-237926DFD285}"/>
            </c:ext>
          </c:extLst>
        </c:ser>
        <c:ser>
          <c:idx val="10"/>
          <c:order val="10"/>
          <c:tx>
            <c:strRef>
              <c:f>Plan6!$L$1:$L$2</c:f>
              <c:strCache>
                <c:ptCount val="1"/>
                <c:pt idx="0">
                  <c:v>CRISTIANA DA SILVA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Plan6!$L$3</c:f>
              <c:numCache>
                <c:formatCode>General</c:formatCode>
                <c:ptCount val="1"/>
                <c:pt idx="0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A4-41CD-9399-237926DFD285}"/>
            </c:ext>
          </c:extLst>
        </c:ser>
        <c:ser>
          <c:idx val="11"/>
          <c:order val="11"/>
          <c:tx>
            <c:strRef>
              <c:f>Plan6!$M$1:$M$2</c:f>
              <c:strCache>
                <c:ptCount val="1"/>
                <c:pt idx="0">
                  <c:v>CRISTINA EFIGÊNIO DA SILVA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Plan6!$M$3</c:f>
              <c:numCache>
                <c:formatCode>General</c:formatCode>
                <c:ptCount val="1"/>
                <c:pt idx="0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A4-41CD-9399-237926DFD285}"/>
            </c:ext>
          </c:extLst>
        </c:ser>
        <c:ser>
          <c:idx val="12"/>
          <c:order val="12"/>
          <c:tx>
            <c:strRef>
              <c:f>Plan6!$N$1:$N$2</c:f>
              <c:strCache>
                <c:ptCount val="1"/>
                <c:pt idx="0">
                  <c:v>ELIDAIANE FERNANDES LUIZ DA SILVA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Plan6!$N$3</c:f>
              <c:numCache>
                <c:formatCode>General</c:formatCode>
                <c:ptCount val="1"/>
                <c:pt idx="0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A4-41CD-9399-237926DFD285}"/>
            </c:ext>
          </c:extLst>
        </c:ser>
        <c:ser>
          <c:idx val="13"/>
          <c:order val="13"/>
          <c:tx>
            <c:strRef>
              <c:f>Plan6!$O$1:$O$2</c:f>
              <c:strCache>
                <c:ptCount val="1"/>
                <c:pt idx="0">
                  <c:v>ERIKA OLIVEIRA DA SILVA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Plan6!$O$3</c:f>
              <c:numCache>
                <c:formatCode>General</c:formatCode>
                <c:ptCount val="1"/>
                <c:pt idx="0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A4-41CD-9399-237926DFD285}"/>
            </c:ext>
          </c:extLst>
        </c:ser>
        <c:ser>
          <c:idx val="14"/>
          <c:order val="14"/>
          <c:tx>
            <c:strRef>
              <c:f>Plan6!$P$1:$P$2</c:f>
              <c:strCache>
                <c:ptCount val="1"/>
                <c:pt idx="0">
                  <c:v>EVELLI ALINE DE JESUS MAIA SANTOS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Plan6!$P$3</c:f>
              <c:numCache>
                <c:formatCode>General</c:formatCode>
                <c:ptCount val="1"/>
                <c:pt idx="0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9A4-41CD-9399-237926DFD285}"/>
            </c:ext>
          </c:extLst>
        </c:ser>
        <c:ser>
          <c:idx val="15"/>
          <c:order val="15"/>
          <c:tx>
            <c:strRef>
              <c:f>Plan6!$Q$1:$Q$2</c:f>
              <c:strCache>
                <c:ptCount val="1"/>
                <c:pt idx="0">
                  <c:v>GABRIELA RODRIGUES RIBEIRO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Plan6!$Q$3</c:f>
              <c:numCache>
                <c:formatCode>General</c:formatCode>
                <c:ptCount val="1"/>
                <c:pt idx="0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9A4-41CD-9399-237926DFD285}"/>
            </c:ext>
          </c:extLst>
        </c:ser>
        <c:ser>
          <c:idx val="16"/>
          <c:order val="16"/>
          <c:tx>
            <c:strRef>
              <c:f>Plan6!$R$1:$R$2</c:f>
              <c:strCache>
                <c:ptCount val="1"/>
                <c:pt idx="0">
                  <c:v>GABRIELE BICHARA NASCIMENTO COLDEBELLA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Plan6!$R$3</c:f>
              <c:numCache>
                <c:formatCode>General</c:formatCode>
                <c:ptCount val="1"/>
                <c:pt idx="0">
                  <c:v>2680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9A4-41CD-9399-237926DFD285}"/>
            </c:ext>
          </c:extLst>
        </c:ser>
        <c:ser>
          <c:idx val="17"/>
          <c:order val="17"/>
          <c:tx>
            <c:strRef>
              <c:f>Plan6!$S$1:$S$2</c:f>
              <c:strCache>
                <c:ptCount val="1"/>
                <c:pt idx="0">
                  <c:v>GHESSICA RODRIGUES ALMEIDA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Plan6!$S$3</c:f>
              <c:numCache>
                <c:formatCode>General</c:formatCode>
                <c:ptCount val="1"/>
                <c:pt idx="0">
                  <c:v>1630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A4-41CD-9399-237926DFD285}"/>
            </c:ext>
          </c:extLst>
        </c:ser>
        <c:ser>
          <c:idx val="18"/>
          <c:order val="18"/>
          <c:tx>
            <c:strRef>
              <c:f>Plan6!$T$1:$T$2</c:f>
              <c:strCache>
                <c:ptCount val="1"/>
                <c:pt idx="0">
                  <c:v>INGRID PASSOS DOS SANTOS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Plan6!$T$3</c:f>
              <c:numCache>
                <c:formatCode>General</c:formatCode>
                <c:ptCount val="1"/>
                <c:pt idx="0">
                  <c:v>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A4-41CD-9399-237926DFD285}"/>
            </c:ext>
          </c:extLst>
        </c:ser>
        <c:ser>
          <c:idx val="19"/>
          <c:order val="19"/>
          <c:tx>
            <c:strRef>
              <c:f>Plan6!$U$1:$U$2</c:f>
              <c:strCache>
                <c:ptCount val="1"/>
                <c:pt idx="0">
                  <c:v>KELLEN LOUZADA DO NASCIMENTO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Plan6!$U$3</c:f>
              <c:numCache>
                <c:formatCode>General</c:formatCode>
                <c:ptCount val="1"/>
                <c:pt idx="0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9A4-41CD-9399-237926DFD285}"/>
            </c:ext>
          </c:extLst>
        </c:ser>
        <c:ser>
          <c:idx val="20"/>
          <c:order val="20"/>
          <c:tx>
            <c:strRef>
              <c:f>Plan6!$V$1:$V$2</c:f>
              <c:strCache>
                <c:ptCount val="1"/>
                <c:pt idx="0">
                  <c:v>KELLEN TEIXEIRA LESSA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Plan6!$V$3</c:f>
              <c:numCache>
                <c:formatCode>General</c:formatCode>
                <c:ptCount val="1"/>
                <c:pt idx="0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9A4-41CD-9399-237926DFD285}"/>
            </c:ext>
          </c:extLst>
        </c:ser>
        <c:ser>
          <c:idx val="21"/>
          <c:order val="21"/>
          <c:tx>
            <c:strRef>
              <c:f>Plan6!$W$1:$W$2</c:f>
              <c:strCache>
                <c:ptCount val="1"/>
                <c:pt idx="0">
                  <c:v>LAISA RIBEIRO CARDOSO MORAES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Plan6!$W$3</c:f>
              <c:numCache>
                <c:formatCode>General</c:formatCode>
                <c:ptCount val="1"/>
                <c:pt idx="0">
                  <c:v>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9A4-41CD-9399-237926DFD285}"/>
            </c:ext>
          </c:extLst>
        </c:ser>
        <c:ser>
          <c:idx val="22"/>
          <c:order val="22"/>
          <c:tx>
            <c:strRef>
              <c:f>Plan6!$X$1:$X$2</c:f>
              <c:strCache>
                <c:ptCount val="1"/>
                <c:pt idx="0">
                  <c:v>LAURA NOBREGA MEIRELLES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Plan6!$X$3</c:f>
              <c:numCache>
                <c:formatCode>General</c:formatCode>
                <c:ptCount val="1"/>
                <c:pt idx="0">
                  <c:v>1450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9A4-41CD-9399-237926DFD285}"/>
            </c:ext>
          </c:extLst>
        </c:ser>
        <c:ser>
          <c:idx val="23"/>
          <c:order val="23"/>
          <c:tx>
            <c:strRef>
              <c:f>Plan6!$Y$1:$Y$2</c:f>
              <c:strCache>
                <c:ptCount val="1"/>
                <c:pt idx="0">
                  <c:v>LIVIA CRISTINA DE PAULA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Plan6!$Y$3</c:f>
              <c:numCache>
                <c:formatCode>General</c:formatCode>
                <c:ptCount val="1"/>
                <c:pt idx="0">
                  <c:v>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9A4-41CD-9399-237926DFD285}"/>
            </c:ext>
          </c:extLst>
        </c:ser>
        <c:ser>
          <c:idx val="24"/>
          <c:order val="24"/>
          <c:tx>
            <c:strRef>
              <c:f>Plan6!$Z$1:$Z$2</c:f>
              <c:strCache>
                <c:ptCount val="1"/>
                <c:pt idx="0">
                  <c:v>LUZA REGINA DO PRADO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Plan6!$Z$3</c:f>
              <c:numCache>
                <c:formatCode>General</c:formatCode>
                <c:ptCount val="1"/>
                <c:pt idx="0">
                  <c:v>2650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9A4-41CD-9399-237926DFD285}"/>
            </c:ext>
          </c:extLst>
        </c:ser>
        <c:ser>
          <c:idx val="25"/>
          <c:order val="25"/>
          <c:tx>
            <c:strRef>
              <c:f>Plan6!$AA$1:$AA$2</c:f>
              <c:strCache>
                <c:ptCount val="1"/>
                <c:pt idx="0">
                  <c:v>MARIA EDUARDA TRAVEZANI CONDE SIQUEIRA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Plan6!$AA$3</c:f>
              <c:numCache>
                <c:formatCode>General</c:formatCode>
                <c:ptCount val="1"/>
                <c:pt idx="0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9A4-41CD-9399-237926DFD285}"/>
            </c:ext>
          </c:extLst>
        </c:ser>
        <c:ser>
          <c:idx val="26"/>
          <c:order val="26"/>
          <c:tx>
            <c:strRef>
              <c:f>Plan6!$AB$1:$AB$2</c:f>
              <c:strCache>
                <c:ptCount val="1"/>
                <c:pt idx="0">
                  <c:v>MARIANA BALDI SILVA DE PAIVA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Plan6!$AB$3</c:f>
              <c:numCache>
                <c:formatCode>General</c:formatCode>
                <c:ptCount val="1"/>
                <c:pt idx="0">
                  <c:v>1630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9A4-41CD-9399-237926DFD285}"/>
            </c:ext>
          </c:extLst>
        </c:ser>
        <c:ser>
          <c:idx val="27"/>
          <c:order val="27"/>
          <c:tx>
            <c:strRef>
              <c:f>Plan6!$AC$1:$AC$2</c:f>
              <c:strCache>
                <c:ptCount val="1"/>
                <c:pt idx="0">
                  <c:v>MARIANA CARLA DA CUNHA AMORIM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Plan6!$AC$3</c:f>
              <c:numCache>
                <c:formatCode>General</c:formatCode>
                <c:ptCount val="1"/>
                <c:pt idx="0">
                  <c:v>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9A4-41CD-9399-237926DFD285}"/>
            </c:ext>
          </c:extLst>
        </c:ser>
        <c:ser>
          <c:idx val="28"/>
          <c:order val="28"/>
          <c:tx>
            <c:strRef>
              <c:f>Plan6!$AD$1:$AD$2</c:f>
              <c:strCache>
                <c:ptCount val="1"/>
                <c:pt idx="0">
                  <c:v>NANI EDUARDA FREITAS DE OLIVEIRA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Plan6!$AD$3</c:f>
              <c:numCache>
                <c:formatCode>General</c:formatCode>
                <c:ptCount val="1"/>
                <c:pt idx="0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9A4-41CD-9399-237926DFD285}"/>
            </c:ext>
          </c:extLst>
        </c:ser>
        <c:ser>
          <c:idx val="29"/>
          <c:order val="29"/>
          <c:tx>
            <c:strRef>
              <c:f>Plan6!$AE$1:$AE$2</c:f>
              <c:strCache>
                <c:ptCount val="1"/>
                <c:pt idx="0">
                  <c:v>PAMELA MARCATO DA SILVA CHAVES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Plan6!$AE$3</c:f>
              <c:numCache>
                <c:formatCode>General</c:formatCode>
                <c:ptCount val="1"/>
                <c:pt idx="0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9A4-41CD-9399-237926DFD285}"/>
            </c:ext>
          </c:extLst>
        </c:ser>
        <c:ser>
          <c:idx val="30"/>
          <c:order val="30"/>
          <c:tx>
            <c:strRef>
              <c:f>Plan6!$AF$1:$AF$2</c:f>
              <c:strCache>
                <c:ptCount val="1"/>
                <c:pt idx="0">
                  <c:v>PAULA MACEDO CALMETO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Plan6!$AF$3</c:f>
              <c:numCache>
                <c:formatCode>General</c:formatCode>
                <c:ptCount val="1"/>
                <c:pt idx="0">
                  <c:v>1150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9A4-41CD-9399-237926DFD285}"/>
            </c:ext>
          </c:extLst>
        </c:ser>
        <c:ser>
          <c:idx val="31"/>
          <c:order val="31"/>
          <c:tx>
            <c:strRef>
              <c:f>Plan6!$AG$1:$AG$2</c:f>
              <c:strCache>
                <c:ptCount val="1"/>
                <c:pt idx="0">
                  <c:v>TATIANA COSTA MEDEIROS DE O. GUEDES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Plan6!$AG$3</c:f>
              <c:numCache>
                <c:formatCode>General</c:formatCode>
                <c:ptCount val="1"/>
                <c:pt idx="0">
                  <c:v>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9A4-41CD-9399-237926DFD285}"/>
            </c:ext>
          </c:extLst>
        </c:ser>
        <c:ser>
          <c:idx val="32"/>
          <c:order val="32"/>
          <c:tx>
            <c:strRef>
              <c:f>Plan6!$AH$1:$AH$2</c:f>
              <c:strCache>
                <c:ptCount val="1"/>
                <c:pt idx="0">
                  <c:v>THAYNARA CAMPANATI DA SILVA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Plan6!$AH$3</c:f>
              <c:numCache>
                <c:formatCode>General</c:formatCode>
                <c:ptCount val="1"/>
                <c:pt idx="0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9A4-41CD-9399-237926DFD285}"/>
            </c:ext>
          </c:extLst>
        </c:ser>
        <c:ser>
          <c:idx val="33"/>
          <c:order val="33"/>
          <c:tx>
            <c:strRef>
              <c:f>Plan6!$AI$1:$AI$2</c:f>
              <c:strCache>
                <c:ptCount val="1"/>
                <c:pt idx="0">
                  <c:v>THAYSLA DE AZEVEDO OLIVEIRA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Plan6!$AI$3</c:f>
              <c:numCache>
                <c:formatCode>General</c:formatCode>
                <c:ptCount val="1"/>
                <c:pt idx="0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A9A4-41CD-9399-237926DFD285}"/>
            </c:ext>
          </c:extLst>
        </c:ser>
        <c:ser>
          <c:idx val="34"/>
          <c:order val="34"/>
          <c:tx>
            <c:strRef>
              <c:f>Plan6!$AJ$1:$AJ$2</c:f>
              <c:strCache>
                <c:ptCount val="1"/>
                <c:pt idx="0">
                  <c:v>YNGRID GONÇALVES DE OLIVEIRA</c:v>
                </c:pt>
              </c:strCache>
            </c:strRef>
          </c:tx>
          <c:invertIfNegative val="0"/>
          <c:cat>
            <c:strRef>
              <c:f>Plan6!$A$3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Plan6!$AJ$3</c:f>
              <c:numCache>
                <c:formatCode>General</c:formatCode>
                <c:ptCount val="1"/>
                <c:pt idx="0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9A4-41CD-9399-237926DFD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94176"/>
        <c:axId val="87395712"/>
      </c:barChart>
      <c:catAx>
        <c:axId val="8739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395712"/>
        <c:crosses val="autoZero"/>
        <c:auto val="1"/>
        <c:lblAlgn val="ctr"/>
        <c:lblOffset val="100"/>
        <c:noMultiLvlLbl val="0"/>
      </c:catAx>
      <c:valAx>
        <c:axId val="87395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394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104775</xdr:rowOff>
    </xdr:from>
    <xdr:to>
      <xdr:col>5</xdr:col>
      <xdr:colOff>1162050</xdr:colOff>
      <xdr:row>22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257.578331365738" createdVersion="3" refreshedVersion="3" minRefreshableVersion="3" recordCount="35" xr:uid="{00000000-000A-0000-FFFF-FFFF00000000}">
  <cacheSource type="worksheet">
    <worksheetSource name="Tabela3"/>
  </cacheSource>
  <cacheFields count="14">
    <cacheField name="DOADORAS" numFmtId="0">
      <sharedItems count="35">
        <s v="ALINE DA SILVA SANTANA DE ARANTES"/>
        <s v="ALINE MIRANDA CECILIA"/>
        <s v="ANGELINA GONÇALVES LEITE DOS SANTOS"/>
        <s v="ANTONIANA SANTOS SILVA"/>
        <s v="BEATRIZ AREAS DA SILVA"/>
        <s v="BEATRIZ DA SILVA TAVARES"/>
        <s v="CARLA BARBARA PACHECO DE ASSIS"/>
        <s v="CARLA DENISE CIRILO"/>
        <s v="CAROLINA VALENTE DE OLIVEIRA CHINTSU"/>
        <s v="CINARA LOPES MARTINS"/>
        <s v="CRISTIANA DA SILVA"/>
        <s v="CRISTINA EFIGÊNIO DA SILVA"/>
        <s v="ELIDAIANE FERNANDES LUIZ DA SILVA"/>
        <s v="ERIKA OLIVEIRA DA SILVA"/>
        <s v="EVELLI ALINE DE JESUS MAIA SANTOS"/>
        <s v="GABRIELA RODRIGUES RIBEIRO"/>
        <s v="GABRIELE BICHARA NASCIMENTO COLDEBELLA"/>
        <s v="GHESSICA RODRIGUES ALMEIDA"/>
        <s v="INGRID PASSOS DOS SANTOS"/>
        <s v="KELLEN LOUZADA DO NASCIMENTO"/>
        <s v="KELLEN TEIXEIRA LESSA"/>
        <s v="LAISA RIBEIRO CARDOSO MORAES"/>
        <s v="LAURA NOBREGA MEIRELLES"/>
        <s v="LIVIA CRISTINA DE PAULA"/>
        <s v="LUZA REGINA DO PRADO"/>
        <s v="MARIA EDUARDA TRAVEZANI CONDE SIQUEIRA"/>
        <s v="MARIANA BALDI SILVA DE PAIVA"/>
        <s v="MARIANA CARLA DA CUNHA AMORIM"/>
        <s v="NANI EDUARDA FREITAS DE OLIVEIRA"/>
        <s v="PAMELA MARCATO DA SILVA CHAVES"/>
        <s v="PAULA MACEDO CALMETO"/>
        <s v="TATIANA COSTA MEDEIROS DE O. GUEDES"/>
        <s v="THAYNARA CAMPANATI DA SILVA"/>
        <s v="THAYSLA DE AZEVEDO OLIVEIRA"/>
        <s v="YNGRID GONÇALVES DE OLIVEIRA"/>
      </sharedItems>
    </cacheField>
    <cacheField name="03/out" numFmtId="3">
      <sharedItems containsString="0" containsBlank="1" containsNumber="1" containsInteger="1" minValue="150" maxValue="1200" count="13">
        <n v="900"/>
        <m/>
        <n v="850"/>
        <n v="150"/>
        <n v="300"/>
        <n v="200"/>
        <n v="500"/>
        <n v="600"/>
        <n v="250"/>
        <n v="700"/>
        <n v="1200"/>
        <n v="450"/>
        <n v="400"/>
      </sharedItems>
    </cacheField>
    <cacheField name="10/out" numFmtId="3">
      <sharedItems containsString="0" containsBlank="1" containsNumber="1" containsInteger="1" minValue="80" maxValue="900" count="14">
        <m/>
        <n v="600"/>
        <n v="300"/>
        <n v="220"/>
        <n v="80"/>
        <n v="350"/>
        <n v="250"/>
        <n v="230"/>
        <n v="900"/>
        <n v="500"/>
        <n v="450"/>
        <n v="280"/>
        <n v="640"/>
        <n v="150"/>
      </sharedItems>
    </cacheField>
    <cacheField name="17/out" numFmtId="3">
      <sharedItems containsString="0" containsBlank="1" containsNumber="1" containsInteger="1" minValue="160" maxValue="1100" count="11">
        <n v="750"/>
        <m/>
        <n v="300"/>
        <n v="600"/>
        <n v="160"/>
        <n v="1100"/>
        <n v="900"/>
        <n v="450"/>
        <n v="850"/>
        <n v="400"/>
        <n v="250"/>
      </sharedItems>
    </cacheField>
    <cacheField name="24/out" numFmtId="3">
      <sharedItems containsString="0" containsBlank="1" containsNumber="1" containsInteger="1" minValue="150" maxValue="1200"/>
    </cacheField>
    <cacheField name="31/out" numFmtId="3">
      <sharedItems containsString="0" containsBlank="1" containsNumber="1" containsInteger="1" minValue="100" maxValue="680"/>
    </cacheField>
    <cacheField name="TOTAL COLETADO" numFmtId="3">
      <sharedItems containsSemiMixedTypes="0" containsString="0" containsNumber="1" containsInteger="1" minValue="80" maxValue="3250"/>
    </cacheField>
    <cacheField name="Embal." numFmtId="0">
      <sharedItems containsString="0" containsBlank="1" containsNumber="1" containsInteger="1" minValue="0" maxValue="80"/>
    </cacheField>
    <cacheField name="Sujidade" numFmtId="0">
      <sharedItems containsSemiMixedTypes="0" containsString="0" containsNumber="1" containsInteger="1" minValue="0" maxValue="650" count="8">
        <n v="0"/>
        <n v="100"/>
        <n v="80"/>
        <n v="300"/>
        <n v="650"/>
        <n v="200"/>
        <n v="550"/>
        <n v="600"/>
      </sharedItems>
    </cacheField>
    <cacheField name="Cor" numFmtId="0">
      <sharedItems containsString="0" containsBlank="1" containsNumber="1" containsInteger="1" minValue="0" maxValue="0"/>
    </cacheField>
    <cacheField name="Flavor" numFmtId="0">
      <sharedItems containsString="0" containsBlank="1" containsNumber="1" containsInteger="1" minValue="0" maxValue="0"/>
    </cacheField>
    <cacheField name="Ac. Dornic" numFmtId="0">
      <sharedItems containsSemiMixedTypes="0" containsString="0" containsNumber="1" containsInteger="1" minValue="0" maxValue="300"/>
    </cacheField>
    <cacheField name="TOTAL DE PERDAS" numFmtId="0">
      <sharedItems containsString="0" containsBlank="1" containsNumber="1" containsInteger="1" minValue="0" maxValue="600" count="9">
        <n v="0"/>
        <n v="100"/>
        <n v="80"/>
        <n v="300"/>
        <m/>
        <n v="280"/>
        <n v="550"/>
        <n v="200"/>
        <n v="600"/>
      </sharedItems>
    </cacheField>
    <cacheField name="TOTAL PASTEURIZADO" numFmtId="3">
      <sharedItems containsSemiMixedTypes="0" containsString="0" containsNumber="1" containsInteger="1" minValue="0" maxValue="2680" count="27">
        <n v="2250"/>
        <n v="810"/>
        <n v="100"/>
        <n v="2350"/>
        <n v="800"/>
        <n v="550"/>
        <n v="1100"/>
        <n v="300"/>
        <n v="0"/>
        <n v="650"/>
        <n v="600"/>
        <n v="330"/>
        <n v="430"/>
        <n v="450"/>
        <n v="2680"/>
        <n v="1630"/>
        <n v="2300"/>
        <n v="1400"/>
        <n v="1080"/>
        <n v="1450"/>
        <n v="850"/>
        <n v="2650"/>
        <n v="1790"/>
        <n v="400"/>
        <n v="1150"/>
        <n v="610"/>
        <n v="25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  <x v="0"/>
    <x v="0"/>
    <x v="0"/>
    <m/>
    <n v="600"/>
    <n v="2250"/>
    <n v="0"/>
    <x v="0"/>
    <n v="0"/>
    <n v="0"/>
    <n v="0"/>
    <x v="0"/>
    <x v="0"/>
  </r>
  <r>
    <x v="1"/>
    <x v="1"/>
    <x v="0"/>
    <x v="1"/>
    <n v="250"/>
    <n v="560"/>
    <n v="810"/>
    <n v="0"/>
    <x v="0"/>
    <n v="0"/>
    <n v="0"/>
    <n v="0"/>
    <x v="0"/>
    <x v="1"/>
  </r>
  <r>
    <x v="2"/>
    <x v="1"/>
    <x v="0"/>
    <x v="1"/>
    <m/>
    <n v="100"/>
    <n v="100"/>
    <n v="0"/>
    <x v="0"/>
    <n v="0"/>
    <n v="0"/>
    <n v="0"/>
    <x v="0"/>
    <x v="2"/>
  </r>
  <r>
    <x v="3"/>
    <x v="2"/>
    <x v="1"/>
    <x v="1"/>
    <n v="900"/>
    <m/>
    <n v="2350"/>
    <n v="0"/>
    <x v="0"/>
    <n v="0"/>
    <n v="0"/>
    <n v="0"/>
    <x v="0"/>
    <x v="3"/>
  </r>
  <r>
    <x v="4"/>
    <x v="3"/>
    <x v="2"/>
    <x v="2"/>
    <n v="150"/>
    <m/>
    <n v="900"/>
    <n v="0"/>
    <x v="1"/>
    <n v="0"/>
    <n v="0"/>
    <n v="0"/>
    <x v="1"/>
    <x v="4"/>
  </r>
  <r>
    <x v="5"/>
    <x v="1"/>
    <x v="2"/>
    <x v="1"/>
    <n v="250"/>
    <m/>
    <n v="550"/>
    <n v="0"/>
    <x v="0"/>
    <n v="0"/>
    <n v="0"/>
    <n v="0"/>
    <x v="0"/>
    <x v="5"/>
  </r>
  <r>
    <x v="6"/>
    <x v="1"/>
    <x v="3"/>
    <x v="2"/>
    <n v="300"/>
    <n v="280"/>
    <n v="1100"/>
    <n v="0"/>
    <x v="0"/>
    <n v="0"/>
    <n v="0"/>
    <n v="0"/>
    <x v="0"/>
    <x v="6"/>
  </r>
  <r>
    <x v="7"/>
    <x v="4"/>
    <x v="0"/>
    <x v="1"/>
    <m/>
    <m/>
    <n v="300"/>
    <n v="0"/>
    <x v="0"/>
    <n v="0"/>
    <n v="0"/>
    <n v="0"/>
    <x v="0"/>
    <x v="7"/>
  </r>
  <r>
    <x v="8"/>
    <x v="1"/>
    <x v="4"/>
    <x v="1"/>
    <m/>
    <m/>
    <n v="80"/>
    <n v="0"/>
    <x v="2"/>
    <n v="0"/>
    <n v="0"/>
    <n v="0"/>
    <x v="2"/>
    <x v="8"/>
  </r>
  <r>
    <x v="9"/>
    <x v="5"/>
    <x v="2"/>
    <x v="3"/>
    <m/>
    <n v="300"/>
    <n v="1400"/>
    <m/>
    <x v="3"/>
    <m/>
    <m/>
    <n v="0"/>
    <x v="3"/>
    <x v="6"/>
  </r>
  <r>
    <x v="10"/>
    <x v="1"/>
    <x v="5"/>
    <x v="1"/>
    <n v="300"/>
    <m/>
    <n v="650"/>
    <m/>
    <x v="4"/>
    <m/>
    <m/>
    <n v="0"/>
    <x v="4"/>
    <x v="9"/>
  </r>
  <r>
    <x v="11"/>
    <x v="4"/>
    <x v="0"/>
    <x v="2"/>
    <m/>
    <m/>
    <n v="600"/>
    <n v="0"/>
    <x v="0"/>
    <n v="0"/>
    <n v="0"/>
    <n v="0"/>
    <x v="0"/>
    <x v="10"/>
  </r>
  <r>
    <x v="12"/>
    <x v="5"/>
    <x v="6"/>
    <x v="4"/>
    <m/>
    <m/>
    <n v="610"/>
    <n v="80"/>
    <x v="5"/>
    <n v="0"/>
    <n v="0"/>
    <n v="0"/>
    <x v="5"/>
    <x v="11"/>
  </r>
  <r>
    <x v="13"/>
    <x v="1"/>
    <x v="0"/>
    <x v="2"/>
    <m/>
    <m/>
    <n v="300"/>
    <n v="0"/>
    <x v="0"/>
    <n v="0"/>
    <n v="0"/>
    <n v="0"/>
    <x v="0"/>
    <x v="7"/>
  </r>
  <r>
    <x v="14"/>
    <x v="5"/>
    <x v="2"/>
    <x v="1"/>
    <n v="200"/>
    <n v="280"/>
    <n v="980"/>
    <n v="0"/>
    <x v="6"/>
    <n v="0"/>
    <n v="0"/>
    <n v="0"/>
    <x v="6"/>
    <x v="12"/>
  </r>
  <r>
    <x v="15"/>
    <x v="3"/>
    <x v="0"/>
    <x v="2"/>
    <m/>
    <m/>
    <n v="450"/>
    <n v="0"/>
    <x v="0"/>
    <n v="0"/>
    <n v="0"/>
    <n v="0"/>
    <x v="0"/>
    <x v="13"/>
  </r>
  <r>
    <x v="16"/>
    <x v="1"/>
    <x v="1"/>
    <x v="5"/>
    <n v="600"/>
    <n v="680"/>
    <n v="2980"/>
    <n v="0"/>
    <x v="3"/>
    <n v="0"/>
    <n v="0"/>
    <n v="0"/>
    <x v="3"/>
    <x v="14"/>
  </r>
  <r>
    <x v="17"/>
    <x v="6"/>
    <x v="7"/>
    <x v="6"/>
    <m/>
    <m/>
    <n v="1630"/>
    <n v="0"/>
    <x v="0"/>
    <n v="0"/>
    <n v="0"/>
    <n v="0"/>
    <x v="0"/>
    <x v="15"/>
  </r>
  <r>
    <x v="18"/>
    <x v="2"/>
    <x v="8"/>
    <x v="7"/>
    <n v="300"/>
    <m/>
    <n v="2500"/>
    <n v="0"/>
    <x v="5"/>
    <n v="0"/>
    <n v="0"/>
    <n v="0"/>
    <x v="7"/>
    <x v="16"/>
  </r>
  <r>
    <x v="19"/>
    <x v="7"/>
    <x v="9"/>
    <x v="1"/>
    <m/>
    <n v="300"/>
    <n v="1400"/>
    <n v="0"/>
    <x v="0"/>
    <n v="0"/>
    <n v="0"/>
    <n v="0"/>
    <x v="0"/>
    <x v="17"/>
  </r>
  <r>
    <x v="20"/>
    <x v="8"/>
    <x v="2"/>
    <x v="1"/>
    <n v="250"/>
    <m/>
    <n v="800"/>
    <n v="0"/>
    <x v="0"/>
    <n v="0"/>
    <n v="0"/>
    <n v="0"/>
    <x v="0"/>
    <x v="4"/>
  </r>
  <r>
    <x v="21"/>
    <x v="1"/>
    <x v="10"/>
    <x v="2"/>
    <n v="330"/>
    <m/>
    <n v="1080"/>
    <n v="0"/>
    <x v="0"/>
    <n v="0"/>
    <n v="0"/>
    <n v="0"/>
    <x v="0"/>
    <x v="18"/>
  </r>
  <r>
    <x v="22"/>
    <x v="9"/>
    <x v="2"/>
    <x v="1"/>
    <m/>
    <n v="450"/>
    <n v="1450"/>
    <n v="0"/>
    <x v="0"/>
    <n v="0"/>
    <n v="0"/>
    <n v="0"/>
    <x v="0"/>
    <x v="19"/>
  </r>
  <r>
    <x v="23"/>
    <x v="7"/>
    <x v="0"/>
    <x v="1"/>
    <m/>
    <n v="250"/>
    <n v="850"/>
    <n v="0"/>
    <x v="0"/>
    <n v="0"/>
    <n v="0"/>
    <n v="0"/>
    <x v="0"/>
    <x v="20"/>
  </r>
  <r>
    <x v="24"/>
    <x v="10"/>
    <x v="0"/>
    <x v="8"/>
    <n v="1200"/>
    <m/>
    <n v="3250"/>
    <n v="0"/>
    <x v="7"/>
    <n v="0"/>
    <n v="0"/>
    <n v="0"/>
    <x v="8"/>
    <x v="21"/>
  </r>
  <r>
    <x v="25"/>
    <x v="7"/>
    <x v="0"/>
    <x v="1"/>
    <m/>
    <m/>
    <n v="600"/>
    <n v="0"/>
    <x v="0"/>
    <n v="0"/>
    <n v="0"/>
    <n v="0"/>
    <x v="0"/>
    <x v="10"/>
  </r>
  <r>
    <x v="26"/>
    <x v="10"/>
    <x v="11"/>
    <x v="1"/>
    <n v="150"/>
    <m/>
    <n v="1630"/>
    <n v="0"/>
    <x v="0"/>
    <n v="0"/>
    <n v="0"/>
    <n v="0"/>
    <x v="0"/>
    <x v="15"/>
  </r>
  <r>
    <x v="27"/>
    <x v="11"/>
    <x v="12"/>
    <x v="9"/>
    <n v="600"/>
    <m/>
    <n v="2090"/>
    <n v="0"/>
    <x v="0"/>
    <n v="0"/>
    <n v="0"/>
    <n v="300"/>
    <x v="3"/>
    <x v="22"/>
  </r>
  <r>
    <x v="28"/>
    <x v="12"/>
    <x v="0"/>
    <x v="1"/>
    <m/>
    <m/>
    <n v="400"/>
    <n v="0"/>
    <x v="0"/>
    <n v="0"/>
    <n v="0"/>
    <n v="0"/>
    <x v="0"/>
    <x v="23"/>
  </r>
  <r>
    <x v="29"/>
    <x v="5"/>
    <x v="2"/>
    <x v="2"/>
    <m/>
    <n v="300"/>
    <n v="1100"/>
    <n v="0"/>
    <x v="0"/>
    <n v="0"/>
    <n v="0"/>
    <n v="0"/>
    <x v="0"/>
    <x v="6"/>
  </r>
  <r>
    <x v="30"/>
    <x v="4"/>
    <x v="0"/>
    <x v="3"/>
    <m/>
    <n v="250"/>
    <n v="1150"/>
    <n v="0"/>
    <x v="0"/>
    <n v="0"/>
    <n v="0"/>
    <n v="0"/>
    <x v="0"/>
    <x v="24"/>
  </r>
  <r>
    <x v="31"/>
    <x v="1"/>
    <x v="0"/>
    <x v="2"/>
    <n v="260"/>
    <n v="250"/>
    <n v="810"/>
    <n v="0"/>
    <x v="5"/>
    <n v="0"/>
    <n v="0"/>
    <n v="0"/>
    <x v="7"/>
    <x v="25"/>
  </r>
  <r>
    <x v="32"/>
    <x v="3"/>
    <x v="13"/>
    <x v="1"/>
    <m/>
    <n v="300"/>
    <n v="600"/>
    <n v="0"/>
    <x v="0"/>
    <n v="0"/>
    <n v="0"/>
    <n v="0"/>
    <x v="0"/>
    <x v="10"/>
  </r>
  <r>
    <x v="33"/>
    <x v="1"/>
    <x v="0"/>
    <x v="10"/>
    <m/>
    <m/>
    <n v="250"/>
    <n v="0"/>
    <x v="0"/>
    <n v="0"/>
    <n v="0"/>
    <n v="0"/>
    <x v="0"/>
    <x v="26"/>
  </r>
  <r>
    <x v="34"/>
    <x v="1"/>
    <x v="0"/>
    <x v="2"/>
    <m/>
    <m/>
    <n v="300"/>
    <n v="0"/>
    <x v="0"/>
    <n v="0"/>
    <n v="0"/>
    <n v="0"/>
    <x v="0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dinâmica3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1">
  <location ref="A1:AK3" firstHeaderRow="1" firstDataRow="2" firstDataCol="1"/>
  <pivotFields count="14">
    <pivotField axis="axisCol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showAll="0"/>
    <pivotField showAll="0"/>
    <pivotField showAll="0"/>
    <pivotField showAll="0"/>
    <pivotField showAll="0"/>
    <pivotField numFmtId="3" showAll="0"/>
    <pivotField showAll="0"/>
    <pivotField showAll="0"/>
    <pivotField showAll="0"/>
    <pivotField showAll="0"/>
    <pivotField showAll="0"/>
    <pivotField showAll="0"/>
    <pivotField dataField="1" numFmtId="3" showAll="0">
      <items count="28">
        <item x="8"/>
        <item x="2"/>
        <item x="26"/>
        <item x="7"/>
        <item x="11"/>
        <item x="23"/>
        <item x="12"/>
        <item x="13"/>
        <item x="5"/>
        <item x="10"/>
        <item x="25"/>
        <item x="9"/>
        <item x="4"/>
        <item x="1"/>
        <item x="20"/>
        <item x="18"/>
        <item x="6"/>
        <item x="24"/>
        <item x="17"/>
        <item x="19"/>
        <item x="15"/>
        <item x="22"/>
        <item x="0"/>
        <item x="16"/>
        <item x="3"/>
        <item x="21"/>
        <item x="14"/>
        <item t="default"/>
      </items>
    </pivotField>
  </pivotFields>
  <rowItems count="1">
    <i/>
  </rowItems>
  <colFields count="1">
    <field x="0"/>
  </colFields>
  <col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colItems>
  <dataFields count="1">
    <dataField name="Soma de TOTAL PASTEURIZADO" fld="13" baseField="0" baseItem="0"/>
  </dataFields>
  <chartFormats count="36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5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6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7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8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9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0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1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2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3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4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5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6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7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8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9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0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1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2"/>
          </reference>
        </references>
      </pivotArea>
    </chartFormat>
    <chartFormat chart="0" format="3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3"/>
          </reference>
        </references>
      </pivotArea>
    </chartFormat>
    <chartFormat chart="0" format="3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4"/>
          </reference>
        </references>
      </pivotArea>
    </chartFormat>
    <chartFormat chart="0" format="3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a35" displayName="Tabela35" ref="A2:O38" totalsRowShown="0" headerRowDxfId="68" dataDxfId="66" headerRowBorderDxfId="67" tableBorderDxfId="65">
  <autoFilter ref="A2:O38" xr:uid="{00000000-0009-0000-0100-000004000000}"/>
  <sortState xmlns:xlrd2="http://schemas.microsoft.com/office/spreadsheetml/2017/richdata2" ref="A3:O37">
    <sortCondition descending="1" ref="N2:N37"/>
  </sortState>
  <tableColumns count="15">
    <tableColumn id="1" xr3:uid="{00000000-0010-0000-0000-000001000000}" name="DOADORAS" dataDxfId="64"/>
    <tableColumn id="2" xr3:uid="{00000000-0010-0000-0000-000002000000}" name="03/out" dataDxfId="63"/>
    <tableColumn id="3" xr3:uid="{00000000-0010-0000-0000-000003000000}" name="10/out" dataDxfId="62"/>
    <tableColumn id="4" xr3:uid="{00000000-0010-0000-0000-000004000000}" name="17/out" dataDxfId="61"/>
    <tableColumn id="5" xr3:uid="{00000000-0010-0000-0000-000005000000}" name="24/out" dataDxfId="60"/>
    <tableColumn id="6" xr3:uid="{00000000-0010-0000-0000-000006000000}" name="31/out" dataDxfId="59"/>
    <tableColumn id="7" xr3:uid="{00000000-0010-0000-0000-000007000000}" name="TOTAL COLETADO" dataDxfId="58">
      <calculatedColumnFormula>SUM(B3:F3)</calculatedColumnFormula>
    </tableColumn>
    <tableColumn id="15" xr3:uid="{00000000-0010-0000-0000-00000F000000}" name="QUANT. DE FRASCOS" dataDxfId="57"/>
    <tableColumn id="8" xr3:uid="{00000000-0010-0000-0000-000008000000}" name="Embal." dataDxfId="56"/>
    <tableColumn id="9" xr3:uid="{00000000-0010-0000-0000-000009000000}" name="Sujidade" dataDxfId="55"/>
    <tableColumn id="10" xr3:uid="{00000000-0010-0000-0000-00000A000000}" name="Cor" dataDxfId="54"/>
    <tableColumn id="11" xr3:uid="{00000000-0010-0000-0000-00000B000000}" name="Flavor" dataDxfId="53"/>
    <tableColumn id="12" xr3:uid="{00000000-0010-0000-0000-00000C000000}" name="Ac. Dornic" dataDxfId="52"/>
    <tableColumn id="13" xr3:uid="{00000000-0010-0000-0000-00000D000000}" name="TOTAL DE PERDAS" dataDxfId="51">
      <calculatedColumnFormula>SUM(I3:M3)</calculatedColumnFormula>
    </tableColumn>
    <tableColumn id="14" xr3:uid="{00000000-0010-0000-0000-00000E000000}" name="TOTAL PASTEURIZADO" dataDxfId="50">
      <calculatedColumnFormula>SUM(G3-N3)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2:N30" totalsRowShown="0" headerRowDxfId="49" dataDxfId="47" headerRowBorderDxfId="48" tableBorderDxfId="46">
  <autoFilter ref="A2:N30" xr:uid="{00000000-0009-0000-0100-000003000000}"/>
  <sortState xmlns:xlrd2="http://schemas.microsoft.com/office/spreadsheetml/2017/richdata2" ref="A3:N29">
    <sortCondition descending="1" ref="M2:M29"/>
  </sortState>
  <tableColumns count="14">
    <tableColumn id="1" xr3:uid="{00000000-0010-0000-0100-000001000000}" name="DOADORAS" dataDxfId="45"/>
    <tableColumn id="2" xr3:uid="{00000000-0010-0000-0100-000002000000}" name="07/nov" dataDxfId="44"/>
    <tableColumn id="3" xr3:uid="{00000000-0010-0000-0100-000003000000}" name="14/nov" dataDxfId="43"/>
    <tableColumn id="4" xr3:uid="{00000000-0010-0000-0100-000004000000}" name="21/nov" dataDxfId="42"/>
    <tableColumn id="5" xr3:uid="{00000000-0010-0000-0100-000005000000}" name="28/nov" dataDxfId="41"/>
    <tableColumn id="7" xr3:uid="{00000000-0010-0000-0100-000007000000}" name="TOTAL COLETADO" dataDxfId="40">
      <calculatedColumnFormula>SUM(B3:E3)</calculatedColumnFormula>
    </tableColumn>
    <tableColumn id="15" xr3:uid="{00000000-0010-0000-0100-00000F000000}" name="QUANT. DE FRASCOS" dataDxfId="39"/>
    <tableColumn id="8" xr3:uid="{00000000-0010-0000-0100-000008000000}" name="Embal." dataDxfId="38"/>
    <tableColumn id="9" xr3:uid="{00000000-0010-0000-0100-000009000000}" name="Sujidade" dataDxfId="37"/>
    <tableColumn id="10" xr3:uid="{00000000-0010-0000-0100-00000A000000}" name="Cor" dataDxfId="36"/>
    <tableColumn id="11" xr3:uid="{00000000-0010-0000-0100-00000B000000}" name="Flavor" dataDxfId="35"/>
    <tableColumn id="12" xr3:uid="{00000000-0010-0000-0100-00000C000000}" name="Ac. Dornic" dataDxfId="34"/>
    <tableColumn id="13" xr3:uid="{00000000-0010-0000-0100-00000D000000}" name="TOTAL DE PERDAS" dataDxfId="33">
      <calculatedColumnFormula>SUM(Tabela3[[#This Row],[Embal.]:[Ac. Dornic]])</calculatedColumnFormula>
    </tableColumn>
    <tableColumn id="14" xr3:uid="{00000000-0010-0000-0100-00000E000000}" name="TOTAL PASTEURIZADO" dataDxfId="32">
      <calculatedColumnFormula>SUM(F3-M3)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32" displayName="Tabela32" ref="A2:N35" totalsRowCount="1" headerRowDxfId="31" dataDxfId="29" headerRowBorderDxfId="30" tableBorderDxfId="28">
  <autoFilter ref="A2:N34" xr:uid="{00000000-0009-0000-0100-000001000000}"/>
  <sortState xmlns:xlrd2="http://schemas.microsoft.com/office/spreadsheetml/2017/richdata2" ref="A3:N35">
    <sortCondition ref="A2:A35"/>
  </sortState>
  <tableColumns count="14">
    <tableColumn id="1" xr3:uid="{00000000-0010-0000-0200-000001000000}" name="DOADORAS" dataDxfId="27" totalsRowDxfId="13"/>
    <tableColumn id="2" xr3:uid="{00000000-0010-0000-0200-000002000000}" name="05/dez" totalsRowFunction="custom" dataDxfId="26" totalsRowDxfId="12">
      <totalsRowFormula>SUM(B3:B34)</totalsRowFormula>
    </tableColumn>
    <tableColumn id="3" xr3:uid="{00000000-0010-0000-0200-000003000000}" name="12/dez" totalsRowFunction="custom" dataDxfId="25" totalsRowDxfId="11">
      <totalsRowFormula>SUM(C3:C34)</totalsRowFormula>
    </tableColumn>
    <tableColumn id="4" xr3:uid="{00000000-0010-0000-0200-000004000000}" name="19/dez" totalsRowFunction="custom" dataDxfId="24" totalsRowDxfId="10">
      <totalsRowFormula>SUM(D3:D34)</totalsRowFormula>
    </tableColumn>
    <tableColumn id="5" xr3:uid="{00000000-0010-0000-0200-000005000000}" name="26/dez" totalsRowFunction="custom" dataDxfId="23" totalsRowDxfId="9">
      <totalsRowFormula>SUM(E3:E34)</totalsRowFormula>
    </tableColumn>
    <tableColumn id="7" xr3:uid="{00000000-0010-0000-0200-000007000000}" name="TOTAL COLETADO" totalsRowFunction="custom" dataDxfId="22" totalsRowDxfId="8">
      <calculatedColumnFormula>SUM(B3:E3)</calculatedColumnFormula>
      <totalsRowFormula>SUM(F3:F34)</totalsRowFormula>
    </tableColumn>
    <tableColumn id="15" xr3:uid="{00000000-0010-0000-0200-00000F000000}" name="QUANT. DE FRASCOS" totalsRowFunction="custom" dataDxfId="21" totalsRowDxfId="7">
      <totalsRowFormula>SUM(G3:G34)</totalsRowFormula>
    </tableColumn>
    <tableColumn id="8" xr3:uid="{00000000-0010-0000-0200-000008000000}" name="Embal." dataDxfId="20" totalsRowDxfId="6"/>
    <tableColumn id="9" xr3:uid="{00000000-0010-0000-0200-000009000000}" name="Sujidade" totalsRowFunction="custom" dataDxfId="19" totalsRowDxfId="5">
      <totalsRowFormula>SUM(I3:I34)</totalsRowFormula>
    </tableColumn>
    <tableColumn id="10" xr3:uid="{00000000-0010-0000-0200-00000A000000}" name="Cor" dataDxfId="18" totalsRowDxfId="4"/>
    <tableColumn id="11" xr3:uid="{00000000-0010-0000-0200-00000B000000}" name="Flavor" dataDxfId="17" totalsRowDxfId="3"/>
    <tableColumn id="12" xr3:uid="{00000000-0010-0000-0200-00000C000000}" name="Ac. Dornic" dataDxfId="16" totalsRowDxfId="2"/>
    <tableColumn id="13" xr3:uid="{00000000-0010-0000-0200-00000D000000}" name="TOTAL DE PERDAS" totalsRowFunction="custom" dataDxfId="15" totalsRowDxfId="1">
      <calculatedColumnFormula>SUM(Tabela32[[#This Row],[Embal.]:[Ac. Dornic]])</calculatedColumnFormula>
      <totalsRowFormula>SUM(M3:M34)</totalsRowFormula>
    </tableColumn>
    <tableColumn id="14" xr3:uid="{00000000-0010-0000-0200-00000E000000}" name="TOTAL PASTEURIZADO" totalsRowFunction="custom" dataDxfId="14" totalsRowDxfId="0">
      <calculatedColumnFormula>SUM(F3-M3)</calculatedColumnFormula>
      <totalsRowFormula>SUM(N3:N34)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"/>
  <sheetViews>
    <sheetView workbookViewId="0">
      <selection activeCell="D26" sqref="D26"/>
    </sheetView>
  </sheetViews>
  <sheetFormatPr defaultRowHeight="15" x14ac:dyDescent="0.25"/>
  <cols>
    <col min="1" max="1" width="29.140625" customWidth="1"/>
    <col min="2" max="2" width="35.85546875" customWidth="1"/>
    <col min="3" max="3" width="22.85546875" customWidth="1"/>
    <col min="4" max="4" width="39.140625" bestFit="1" customWidth="1"/>
    <col min="5" max="5" width="25.7109375" bestFit="1" customWidth="1"/>
    <col min="6" max="6" width="23.140625" customWidth="1"/>
    <col min="7" max="7" width="25.5703125" bestFit="1" customWidth="1"/>
    <col min="8" max="8" width="33.140625" bestFit="1" customWidth="1"/>
    <col min="9" max="9" width="19.85546875" bestFit="1" customWidth="1"/>
    <col min="10" max="10" width="39" bestFit="1" customWidth="1"/>
    <col min="11" max="11" width="22.85546875" bestFit="1" customWidth="1"/>
    <col min="12" max="12" width="19.140625" bestFit="1" customWidth="1"/>
    <col min="13" max="13" width="27" bestFit="1" customWidth="1"/>
    <col min="14" max="14" width="34.85546875" bestFit="1" customWidth="1"/>
    <col min="15" max="15" width="23.5703125" bestFit="1" customWidth="1"/>
    <col min="16" max="16" width="34.28515625" bestFit="1" customWidth="1"/>
    <col min="17" max="17" width="28.5703125" bestFit="1" customWidth="1"/>
    <col min="18" max="18" width="42.7109375" bestFit="1" customWidth="1"/>
    <col min="19" max="19" width="29.85546875" bestFit="1" customWidth="1"/>
    <col min="20" max="20" width="27" bestFit="1" customWidth="1"/>
    <col min="21" max="21" width="32.7109375" bestFit="1" customWidth="1"/>
    <col min="22" max="22" width="21.42578125" bestFit="1" customWidth="1"/>
    <col min="23" max="23" width="31.42578125" bestFit="1" customWidth="1"/>
    <col min="24" max="24" width="26.5703125" bestFit="1" customWidth="1"/>
    <col min="25" max="25" width="23.7109375" bestFit="1" customWidth="1"/>
    <col min="26" max="26" width="23.140625" bestFit="1" customWidth="1"/>
    <col min="27" max="27" width="43.42578125" bestFit="1" customWidth="1"/>
    <col min="28" max="28" width="30.28515625" bestFit="1" customWidth="1"/>
    <col min="29" max="29" width="35.42578125" bestFit="1" customWidth="1"/>
    <col min="30" max="30" width="34.42578125" bestFit="1" customWidth="1"/>
    <col min="31" max="31" width="34.7109375" bestFit="1" customWidth="1"/>
    <col min="32" max="32" width="24.85546875" bestFit="1" customWidth="1"/>
    <col min="33" max="33" width="38.5703125" bestFit="1" customWidth="1"/>
    <col min="34" max="34" width="31.42578125" bestFit="1" customWidth="1"/>
    <col min="35" max="35" width="29.42578125" bestFit="1" customWidth="1"/>
    <col min="36" max="36" width="31.28515625" bestFit="1" customWidth="1"/>
    <col min="37" max="37" width="10.28515625" bestFit="1" customWidth="1"/>
  </cols>
  <sheetData>
    <row r="1" spans="1:37" x14ac:dyDescent="0.25">
      <c r="B1" s="5" t="s">
        <v>46</v>
      </c>
    </row>
    <row r="2" spans="1:37" x14ac:dyDescent="0.25">
      <c r="B2" t="s">
        <v>31</v>
      </c>
      <c r="C2" t="s">
        <v>22</v>
      </c>
      <c r="D2" t="s">
        <v>39</v>
      </c>
      <c r="E2" t="s">
        <v>37</v>
      </c>
      <c r="F2" t="s">
        <v>8</v>
      </c>
      <c r="G2" t="s">
        <v>28</v>
      </c>
      <c r="H2" t="s">
        <v>24</v>
      </c>
      <c r="I2" t="s">
        <v>23</v>
      </c>
      <c r="J2" t="s">
        <v>18</v>
      </c>
      <c r="K2" t="s">
        <v>29</v>
      </c>
      <c r="L2" t="s">
        <v>35</v>
      </c>
      <c r="M2" t="s">
        <v>25</v>
      </c>
      <c r="N2" t="s">
        <v>14</v>
      </c>
      <c r="O2" t="s">
        <v>27</v>
      </c>
      <c r="P2" t="s">
        <v>20</v>
      </c>
      <c r="Q2" t="s">
        <v>7</v>
      </c>
      <c r="R2" t="s">
        <v>38</v>
      </c>
      <c r="S2" t="s">
        <v>9</v>
      </c>
      <c r="T2" t="s">
        <v>33</v>
      </c>
      <c r="U2" t="s">
        <v>16</v>
      </c>
      <c r="V2" t="s">
        <v>10</v>
      </c>
      <c r="W2" t="s">
        <v>11</v>
      </c>
      <c r="X2" t="s">
        <v>21</v>
      </c>
      <c r="Y2" t="s">
        <v>12</v>
      </c>
      <c r="Z2" t="s">
        <v>36</v>
      </c>
      <c r="AA2" t="s">
        <v>26</v>
      </c>
      <c r="AB2" t="s">
        <v>32</v>
      </c>
      <c r="AC2" t="s">
        <v>34</v>
      </c>
      <c r="AD2" t="s">
        <v>30</v>
      </c>
      <c r="AE2" t="s">
        <v>6</v>
      </c>
      <c r="AF2" t="s">
        <v>13</v>
      </c>
      <c r="AG2" t="s">
        <v>40</v>
      </c>
      <c r="AH2" t="s">
        <v>15</v>
      </c>
      <c r="AI2" t="s">
        <v>19</v>
      </c>
      <c r="AJ2" t="s">
        <v>17</v>
      </c>
      <c r="AK2" t="s">
        <v>41</v>
      </c>
    </row>
    <row r="3" spans="1:37" x14ac:dyDescent="0.25">
      <c r="A3" t="s">
        <v>45</v>
      </c>
      <c r="B3">
        <v>2250</v>
      </c>
      <c r="C3">
        <v>810</v>
      </c>
      <c r="D3">
        <v>100</v>
      </c>
      <c r="E3">
        <v>2350</v>
      </c>
      <c r="F3">
        <v>800</v>
      </c>
      <c r="G3">
        <v>550</v>
      </c>
      <c r="H3">
        <v>1100</v>
      </c>
      <c r="I3">
        <v>300</v>
      </c>
      <c r="J3">
        <v>0</v>
      </c>
      <c r="K3">
        <v>1100</v>
      </c>
      <c r="L3">
        <v>650</v>
      </c>
      <c r="M3">
        <v>600</v>
      </c>
      <c r="N3">
        <v>330</v>
      </c>
      <c r="O3">
        <v>300</v>
      </c>
      <c r="P3">
        <v>430</v>
      </c>
      <c r="Q3">
        <v>450</v>
      </c>
      <c r="R3">
        <v>2680</v>
      </c>
      <c r="S3">
        <v>1630</v>
      </c>
      <c r="T3">
        <v>2300</v>
      </c>
      <c r="U3">
        <v>1400</v>
      </c>
      <c r="V3">
        <v>800</v>
      </c>
      <c r="W3">
        <v>1080</v>
      </c>
      <c r="X3">
        <v>1450</v>
      </c>
      <c r="Y3">
        <v>850</v>
      </c>
      <c r="Z3">
        <v>2650</v>
      </c>
      <c r="AA3">
        <v>600</v>
      </c>
      <c r="AB3">
        <v>1630</v>
      </c>
      <c r="AC3">
        <v>1790</v>
      </c>
      <c r="AD3">
        <v>400</v>
      </c>
      <c r="AE3">
        <v>1100</v>
      </c>
      <c r="AF3">
        <v>1150</v>
      </c>
      <c r="AG3">
        <v>610</v>
      </c>
      <c r="AH3">
        <v>600</v>
      </c>
      <c r="AI3">
        <v>250</v>
      </c>
      <c r="AJ3">
        <v>300</v>
      </c>
      <c r="AK3">
        <v>35390</v>
      </c>
    </row>
  </sheetData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8"/>
  <sheetViews>
    <sheetView workbookViewId="0">
      <selection activeCell="B8" sqref="B8"/>
    </sheetView>
  </sheetViews>
  <sheetFormatPr defaultRowHeight="15" x14ac:dyDescent="0.25"/>
  <cols>
    <col min="1" max="1" width="38.28515625" customWidth="1"/>
    <col min="2" max="6" width="8.5703125" customWidth="1"/>
    <col min="7" max="8" width="11.140625" customWidth="1"/>
    <col min="9" max="13" width="8.5703125" customWidth="1"/>
    <col min="14" max="14" width="10.5703125" customWidth="1"/>
    <col min="15" max="15" width="15.140625" style="4" customWidth="1"/>
  </cols>
  <sheetData>
    <row r="1" spans="1: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s="3" customFormat="1" ht="35.25" customHeight="1" x14ac:dyDescent="0.25">
      <c r="A2" s="30" t="s">
        <v>0</v>
      </c>
      <c r="B2" s="6" t="s">
        <v>60</v>
      </c>
      <c r="C2" s="6" t="s">
        <v>61</v>
      </c>
      <c r="D2" s="6" t="s">
        <v>62</v>
      </c>
      <c r="E2" s="6" t="s">
        <v>63</v>
      </c>
      <c r="F2" s="6" t="s">
        <v>64</v>
      </c>
      <c r="G2" s="31" t="s">
        <v>44</v>
      </c>
      <c r="H2" s="31" t="s">
        <v>47</v>
      </c>
      <c r="I2" s="7" t="s">
        <v>1</v>
      </c>
      <c r="J2" s="7" t="s">
        <v>2</v>
      </c>
      <c r="K2" s="7" t="s">
        <v>3</v>
      </c>
      <c r="L2" s="7" t="s">
        <v>4</v>
      </c>
      <c r="M2" s="7" t="s">
        <v>5</v>
      </c>
      <c r="N2" s="33" t="s">
        <v>43</v>
      </c>
      <c r="O2" s="15" t="s">
        <v>42</v>
      </c>
    </row>
    <row r="3" spans="1:15" ht="18" customHeight="1" x14ac:dyDescent="0.25">
      <c r="A3" s="1" t="s">
        <v>35</v>
      </c>
      <c r="B3" s="10"/>
      <c r="C3" s="10">
        <v>350</v>
      </c>
      <c r="D3" s="10"/>
      <c r="E3" s="10">
        <v>300</v>
      </c>
      <c r="F3" s="10"/>
      <c r="G3" s="12">
        <f t="shared" ref="G3:G37" si="0">SUM(B3:F3)</f>
        <v>650</v>
      </c>
      <c r="H3" s="12">
        <v>2</v>
      </c>
      <c r="I3" s="2">
        <v>0</v>
      </c>
      <c r="J3" s="11">
        <v>650</v>
      </c>
      <c r="K3" s="2">
        <v>0</v>
      </c>
      <c r="L3" s="2">
        <v>0</v>
      </c>
      <c r="M3" s="2">
        <v>0</v>
      </c>
      <c r="N3" s="14">
        <f t="shared" ref="N3:N37" si="1">SUM(I3:M3)</f>
        <v>650</v>
      </c>
      <c r="O3" s="8">
        <f t="shared" ref="O3:O37" si="2">SUM(G3-N3)</f>
        <v>0</v>
      </c>
    </row>
    <row r="4" spans="1:15" ht="18" customHeight="1" x14ac:dyDescent="0.25">
      <c r="A4" s="1" t="s">
        <v>36</v>
      </c>
      <c r="B4" s="10">
        <v>1200</v>
      </c>
      <c r="C4" s="10"/>
      <c r="D4" s="10">
        <v>850</v>
      </c>
      <c r="E4" s="10">
        <v>1200</v>
      </c>
      <c r="F4" s="10"/>
      <c r="G4" s="12">
        <f t="shared" si="0"/>
        <v>3250</v>
      </c>
      <c r="H4" s="12">
        <v>11</v>
      </c>
      <c r="I4" s="2">
        <v>0</v>
      </c>
      <c r="J4" s="2">
        <v>600</v>
      </c>
      <c r="K4" s="2">
        <v>0</v>
      </c>
      <c r="L4" s="2">
        <v>0</v>
      </c>
      <c r="M4" s="2">
        <v>0</v>
      </c>
      <c r="N4" s="14">
        <f t="shared" si="1"/>
        <v>600</v>
      </c>
      <c r="O4" s="8">
        <f t="shared" si="2"/>
        <v>2650</v>
      </c>
    </row>
    <row r="5" spans="1:15" ht="18" customHeight="1" x14ac:dyDescent="0.25">
      <c r="A5" s="1" t="s">
        <v>20</v>
      </c>
      <c r="B5" s="10">
        <v>200</v>
      </c>
      <c r="C5" s="10">
        <v>300</v>
      </c>
      <c r="D5" s="10"/>
      <c r="E5" s="10">
        <v>200</v>
      </c>
      <c r="F5" s="10">
        <v>280</v>
      </c>
      <c r="G5" s="12">
        <f t="shared" si="0"/>
        <v>980</v>
      </c>
      <c r="H5" s="12">
        <v>4</v>
      </c>
      <c r="I5" s="2">
        <v>0</v>
      </c>
      <c r="J5" s="2">
        <v>550</v>
      </c>
      <c r="K5" s="2">
        <v>0</v>
      </c>
      <c r="L5" s="2">
        <v>0</v>
      </c>
      <c r="M5" s="2">
        <v>0</v>
      </c>
      <c r="N5" s="14">
        <f t="shared" si="1"/>
        <v>550</v>
      </c>
      <c r="O5" s="8">
        <f t="shared" si="2"/>
        <v>430</v>
      </c>
    </row>
    <row r="6" spans="1:15" ht="18" customHeight="1" x14ac:dyDescent="0.25">
      <c r="A6" s="1" t="s">
        <v>29</v>
      </c>
      <c r="B6" s="10">
        <v>200</v>
      </c>
      <c r="C6" s="10">
        <v>300</v>
      </c>
      <c r="D6" s="10">
        <v>600</v>
      </c>
      <c r="E6" s="10"/>
      <c r="F6" s="10">
        <v>300</v>
      </c>
      <c r="G6" s="12">
        <f t="shared" si="0"/>
        <v>1400</v>
      </c>
      <c r="H6" s="12">
        <v>5</v>
      </c>
      <c r="I6" s="2">
        <v>0</v>
      </c>
      <c r="J6" s="2">
        <v>300</v>
      </c>
      <c r="K6" s="2">
        <v>0</v>
      </c>
      <c r="L6" s="2">
        <v>0</v>
      </c>
      <c r="M6" s="2">
        <v>0</v>
      </c>
      <c r="N6" s="14">
        <f t="shared" si="1"/>
        <v>300</v>
      </c>
      <c r="O6" s="8">
        <f t="shared" si="2"/>
        <v>1100</v>
      </c>
    </row>
    <row r="7" spans="1:15" ht="18" customHeight="1" x14ac:dyDescent="0.25">
      <c r="A7" s="1" t="s">
        <v>57</v>
      </c>
      <c r="B7" s="10"/>
      <c r="C7" s="10">
        <v>600</v>
      </c>
      <c r="D7" s="10">
        <v>1100</v>
      </c>
      <c r="E7" s="10">
        <v>600</v>
      </c>
      <c r="F7" s="10">
        <v>680</v>
      </c>
      <c r="G7" s="12">
        <f t="shared" si="0"/>
        <v>2980</v>
      </c>
      <c r="H7" s="12">
        <v>11</v>
      </c>
      <c r="I7" s="2">
        <v>0</v>
      </c>
      <c r="J7" s="2">
        <v>300</v>
      </c>
      <c r="K7" s="2">
        <v>0</v>
      </c>
      <c r="L7" s="2">
        <v>0</v>
      </c>
      <c r="M7" s="2">
        <v>0</v>
      </c>
      <c r="N7" s="14">
        <f t="shared" si="1"/>
        <v>300</v>
      </c>
      <c r="O7" s="8">
        <f t="shared" si="2"/>
        <v>2680</v>
      </c>
    </row>
    <row r="8" spans="1:15" ht="18" customHeight="1" x14ac:dyDescent="0.25">
      <c r="A8" s="1" t="s">
        <v>34</v>
      </c>
      <c r="B8" s="10">
        <v>450</v>
      </c>
      <c r="C8" s="10">
        <v>640</v>
      </c>
      <c r="D8" s="10">
        <v>400</v>
      </c>
      <c r="E8" s="10">
        <v>600</v>
      </c>
      <c r="F8" s="10"/>
      <c r="G8" s="12">
        <f t="shared" si="0"/>
        <v>2090</v>
      </c>
      <c r="H8" s="12">
        <v>9</v>
      </c>
      <c r="I8" s="2">
        <v>0</v>
      </c>
      <c r="J8" s="2">
        <v>0</v>
      </c>
      <c r="K8" s="2">
        <v>0</v>
      </c>
      <c r="L8" s="2">
        <v>0</v>
      </c>
      <c r="M8" s="2">
        <v>300</v>
      </c>
      <c r="N8" s="14">
        <f t="shared" si="1"/>
        <v>300</v>
      </c>
      <c r="O8" s="8">
        <f t="shared" si="2"/>
        <v>1790</v>
      </c>
    </row>
    <row r="9" spans="1:15" ht="18" customHeight="1" x14ac:dyDescent="0.25">
      <c r="A9" s="1" t="s">
        <v>14</v>
      </c>
      <c r="B9" s="10">
        <v>200</v>
      </c>
      <c r="C9" s="10">
        <v>250</v>
      </c>
      <c r="D9" s="10">
        <v>160</v>
      </c>
      <c r="E9" s="10"/>
      <c r="F9" s="10"/>
      <c r="G9" s="12">
        <f t="shared" si="0"/>
        <v>610</v>
      </c>
      <c r="H9" s="12">
        <v>3</v>
      </c>
      <c r="I9" s="2">
        <v>80</v>
      </c>
      <c r="J9" s="2">
        <v>200</v>
      </c>
      <c r="K9" s="2">
        <v>0</v>
      </c>
      <c r="L9" s="2">
        <v>0</v>
      </c>
      <c r="M9" s="2">
        <v>0</v>
      </c>
      <c r="N9" s="14">
        <f t="shared" si="1"/>
        <v>280</v>
      </c>
      <c r="O9" s="8">
        <f t="shared" si="2"/>
        <v>330</v>
      </c>
    </row>
    <row r="10" spans="1:15" ht="18" customHeight="1" x14ac:dyDescent="0.25">
      <c r="A10" s="1" t="s">
        <v>33</v>
      </c>
      <c r="B10" s="10">
        <v>850</v>
      </c>
      <c r="C10" s="10">
        <v>900</v>
      </c>
      <c r="D10" s="10">
        <v>450</v>
      </c>
      <c r="E10" s="10">
        <v>300</v>
      </c>
      <c r="F10" s="10"/>
      <c r="G10" s="12">
        <f t="shared" si="0"/>
        <v>2500</v>
      </c>
      <c r="H10" s="12">
        <v>8</v>
      </c>
      <c r="I10" s="2">
        <v>0</v>
      </c>
      <c r="J10" s="2">
        <v>200</v>
      </c>
      <c r="K10" s="2">
        <v>0</v>
      </c>
      <c r="L10" s="2">
        <v>0</v>
      </c>
      <c r="M10" s="2">
        <v>0</v>
      </c>
      <c r="N10" s="14">
        <f t="shared" si="1"/>
        <v>200</v>
      </c>
      <c r="O10" s="8">
        <f t="shared" si="2"/>
        <v>2300</v>
      </c>
    </row>
    <row r="11" spans="1:15" ht="18" customHeight="1" x14ac:dyDescent="0.25">
      <c r="A11" s="1" t="s">
        <v>40</v>
      </c>
      <c r="B11" s="10"/>
      <c r="C11" s="10"/>
      <c r="D11" s="10">
        <v>300</v>
      </c>
      <c r="E11" s="10">
        <v>260</v>
      </c>
      <c r="F11" s="10">
        <v>250</v>
      </c>
      <c r="G11" s="12">
        <f t="shared" si="0"/>
        <v>810</v>
      </c>
      <c r="H11" s="12">
        <v>3</v>
      </c>
      <c r="I11" s="2">
        <v>0</v>
      </c>
      <c r="J11" s="2">
        <v>200</v>
      </c>
      <c r="K11" s="2">
        <v>0</v>
      </c>
      <c r="L11" s="2">
        <v>0</v>
      </c>
      <c r="M11" s="2">
        <v>0</v>
      </c>
      <c r="N11" s="14">
        <f t="shared" si="1"/>
        <v>200</v>
      </c>
      <c r="O11" s="8">
        <f t="shared" si="2"/>
        <v>610</v>
      </c>
    </row>
    <row r="12" spans="1:15" ht="18" customHeight="1" x14ac:dyDescent="0.25">
      <c r="A12" s="1" t="s">
        <v>8</v>
      </c>
      <c r="B12" s="10">
        <v>150</v>
      </c>
      <c r="C12" s="10">
        <v>300</v>
      </c>
      <c r="D12" s="10">
        <v>300</v>
      </c>
      <c r="E12" s="10">
        <v>150</v>
      </c>
      <c r="F12" s="10"/>
      <c r="G12" s="12">
        <f t="shared" si="0"/>
        <v>900</v>
      </c>
      <c r="H12" s="12">
        <v>4</v>
      </c>
      <c r="I12" s="2">
        <v>0</v>
      </c>
      <c r="J12" s="2">
        <v>100</v>
      </c>
      <c r="K12" s="2">
        <v>0</v>
      </c>
      <c r="L12" s="2">
        <v>0</v>
      </c>
      <c r="M12" s="2">
        <v>0</v>
      </c>
      <c r="N12" s="14">
        <f t="shared" si="1"/>
        <v>100</v>
      </c>
      <c r="O12" s="8">
        <f t="shared" si="2"/>
        <v>800</v>
      </c>
    </row>
    <row r="13" spans="1:15" ht="18" customHeight="1" x14ac:dyDescent="0.25">
      <c r="A13" s="1" t="s">
        <v>18</v>
      </c>
      <c r="B13" s="10"/>
      <c r="C13" s="10">
        <v>80</v>
      </c>
      <c r="D13" s="10"/>
      <c r="E13" s="10"/>
      <c r="F13" s="10"/>
      <c r="G13" s="12">
        <f t="shared" si="0"/>
        <v>80</v>
      </c>
      <c r="H13" s="12">
        <v>1</v>
      </c>
      <c r="I13" s="2">
        <v>0</v>
      </c>
      <c r="J13" s="2">
        <v>80</v>
      </c>
      <c r="K13" s="2">
        <v>0</v>
      </c>
      <c r="L13" s="2">
        <v>0</v>
      </c>
      <c r="M13" s="2">
        <v>0</v>
      </c>
      <c r="N13" s="14">
        <f t="shared" si="1"/>
        <v>80</v>
      </c>
      <c r="O13" s="8">
        <f t="shared" si="2"/>
        <v>0</v>
      </c>
    </row>
    <row r="14" spans="1:15" ht="18" customHeight="1" x14ac:dyDescent="0.25">
      <c r="A14" s="1" t="s">
        <v>31</v>
      </c>
      <c r="B14" s="10">
        <v>900</v>
      </c>
      <c r="C14" s="10"/>
      <c r="D14" s="10">
        <v>750</v>
      </c>
      <c r="E14" s="10"/>
      <c r="F14" s="10">
        <v>600</v>
      </c>
      <c r="G14" s="12">
        <f t="shared" si="0"/>
        <v>2250</v>
      </c>
      <c r="H14" s="12">
        <v>7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4">
        <f t="shared" si="1"/>
        <v>0</v>
      </c>
      <c r="O14" s="8">
        <f t="shared" si="2"/>
        <v>2250</v>
      </c>
    </row>
    <row r="15" spans="1:15" ht="18" customHeight="1" x14ac:dyDescent="0.25">
      <c r="A15" s="1" t="s">
        <v>22</v>
      </c>
      <c r="B15" s="10"/>
      <c r="C15" s="10"/>
      <c r="D15" s="10"/>
      <c r="E15" s="10">
        <v>250</v>
      </c>
      <c r="F15" s="10">
        <v>560</v>
      </c>
      <c r="G15" s="12">
        <f t="shared" si="0"/>
        <v>810</v>
      </c>
      <c r="H15" s="12">
        <v>3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14">
        <f t="shared" si="1"/>
        <v>0</v>
      </c>
      <c r="O15" s="8">
        <f t="shared" si="2"/>
        <v>810</v>
      </c>
    </row>
    <row r="16" spans="1:15" ht="18" customHeight="1" x14ac:dyDescent="0.25">
      <c r="A16" s="19" t="s">
        <v>39</v>
      </c>
      <c r="B16" s="10"/>
      <c r="C16" s="10"/>
      <c r="D16" s="10"/>
      <c r="E16" s="10"/>
      <c r="F16" s="10">
        <v>100</v>
      </c>
      <c r="G16" s="12">
        <f t="shared" si="0"/>
        <v>100</v>
      </c>
      <c r="H16" s="12">
        <v>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14">
        <f t="shared" si="1"/>
        <v>0</v>
      </c>
      <c r="O16" s="8">
        <f t="shared" si="2"/>
        <v>100</v>
      </c>
    </row>
    <row r="17" spans="1:15" ht="18" customHeight="1" x14ac:dyDescent="0.25">
      <c r="A17" s="1" t="s">
        <v>37</v>
      </c>
      <c r="B17" s="10">
        <v>850</v>
      </c>
      <c r="C17" s="10">
        <v>600</v>
      </c>
      <c r="D17" s="10"/>
      <c r="E17" s="10">
        <v>900</v>
      </c>
      <c r="F17" s="10"/>
      <c r="G17" s="12">
        <f t="shared" si="0"/>
        <v>2350</v>
      </c>
      <c r="H17" s="12">
        <v>8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14">
        <f t="shared" si="1"/>
        <v>0</v>
      </c>
      <c r="O17" s="8">
        <f t="shared" si="2"/>
        <v>2350</v>
      </c>
    </row>
    <row r="18" spans="1:15" ht="18" customHeight="1" x14ac:dyDescent="0.25">
      <c r="A18" s="1" t="s">
        <v>28</v>
      </c>
      <c r="B18" s="10"/>
      <c r="C18" s="10">
        <v>300</v>
      </c>
      <c r="D18" s="10"/>
      <c r="E18" s="10">
        <v>250</v>
      </c>
      <c r="F18" s="10"/>
      <c r="G18" s="12">
        <f t="shared" si="0"/>
        <v>550</v>
      </c>
      <c r="H18" s="12">
        <v>2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14">
        <f t="shared" si="1"/>
        <v>0</v>
      </c>
      <c r="O18" s="8">
        <f t="shared" si="2"/>
        <v>550</v>
      </c>
    </row>
    <row r="19" spans="1:15" ht="22.5" customHeight="1" x14ac:dyDescent="0.25">
      <c r="A19" s="1" t="s">
        <v>24</v>
      </c>
      <c r="B19" s="10"/>
      <c r="C19" s="10">
        <v>220</v>
      </c>
      <c r="D19" s="10">
        <v>300</v>
      </c>
      <c r="E19" s="10">
        <v>300</v>
      </c>
      <c r="F19" s="10">
        <v>280</v>
      </c>
      <c r="G19" s="12">
        <f t="shared" si="0"/>
        <v>1100</v>
      </c>
      <c r="H19" s="12">
        <v>4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14">
        <f t="shared" si="1"/>
        <v>0</v>
      </c>
      <c r="O19" s="8">
        <f t="shared" si="2"/>
        <v>1100</v>
      </c>
    </row>
    <row r="20" spans="1:15" ht="18" customHeight="1" x14ac:dyDescent="0.25">
      <c r="A20" s="18" t="s">
        <v>23</v>
      </c>
      <c r="B20" s="10">
        <v>300</v>
      </c>
      <c r="C20" s="10"/>
      <c r="D20" s="10"/>
      <c r="E20" s="10"/>
      <c r="F20" s="10"/>
      <c r="G20" s="12">
        <f t="shared" si="0"/>
        <v>300</v>
      </c>
      <c r="H20" s="12">
        <v>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4">
        <f t="shared" si="1"/>
        <v>0</v>
      </c>
      <c r="O20" s="8">
        <f t="shared" si="2"/>
        <v>300</v>
      </c>
    </row>
    <row r="21" spans="1:15" ht="18" customHeight="1" x14ac:dyDescent="0.25">
      <c r="A21" s="1" t="s">
        <v>25</v>
      </c>
      <c r="B21" s="10">
        <v>300</v>
      </c>
      <c r="C21" s="10"/>
      <c r="D21" s="10">
        <v>300</v>
      </c>
      <c r="E21" s="10"/>
      <c r="F21" s="10"/>
      <c r="G21" s="12">
        <f t="shared" si="0"/>
        <v>600</v>
      </c>
      <c r="H21" s="12">
        <v>2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14">
        <f t="shared" si="1"/>
        <v>0</v>
      </c>
      <c r="O21" s="8">
        <f t="shared" si="2"/>
        <v>600</v>
      </c>
    </row>
    <row r="22" spans="1:15" ht="18" customHeight="1" x14ac:dyDescent="0.25">
      <c r="A22" s="1" t="s">
        <v>27</v>
      </c>
      <c r="B22" s="10"/>
      <c r="C22" s="10"/>
      <c r="D22" s="10">
        <v>300</v>
      </c>
      <c r="E22" s="10"/>
      <c r="F22" s="10"/>
      <c r="G22" s="12">
        <f t="shared" si="0"/>
        <v>300</v>
      </c>
      <c r="H22" s="12">
        <v>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14">
        <f t="shared" si="1"/>
        <v>0</v>
      </c>
      <c r="O22" s="8">
        <f t="shared" si="2"/>
        <v>300</v>
      </c>
    </row>
    <row r="23" spans="1:15" ht="18" customHeight="1" x14ac:dyDescent="0.25">
      <c r="A23" s="1" t="s">
        <v>7</v>
      </c>
      <c r="B23" s="10">
        <v>150</v>
      </c>
      <c r="C23" s="10"/>
      <c r="D23" s="10">
        <v>300</v>
      </c>
      <c r="E23" s="10"/>
      <c r="F23" s="10"/>
      <c r="G23" s="12">
        <f t="shared" si="0"/>
        <v>450</v>
      </c>
      <c r="H23" s="12">
        <v>2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14">
        <f t="shared" si="1"/>
        <v>0</v>
      </c>
      <c r="O23" s="8">
        <f t="shared" si="2"/>
        <v>450</v>
      </c>
    </row>
    <row r="24" spans="1:15" ht="18" customHeight="1" x14ac:dyDescent="0.25">
      <c r="A24" s="1" t="s">
        <v>9</v>
      </c>
      <c r="B24" s="10">
        <v>500</v>
      </c>
      <c r="C24" s="10">
        <v>230</v>
      </c>
      <c r="D24" s="10">
        <v>900</v>
      </c>
      <c r="E24" s="10"/>
      <c r="F24" s="10"/>
      <c r="G24" s="12">
        <f t="shared" si="0"/>
        <v>1630</v>
      </c>
      <c r="H24" s="12">
        <v>7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4">
        <f t="shared" si="1"/>
        <v>0</v>
      </c>
      <c r="O24" s="8">
        <f t="shared" si="2"/>
        <v>1630</v>
      </c>
    </row>
    <row r="25" spans="1:15" ht="18" customHeight="1" x14ac:dyDescent="0.25">
      <c r="A25" s="1" t="s">
        <v>16</v>
      </c>
      <c r="B25" s="10">
        <v>600</v>
      </c>
      <c r="C25" s="10">
        <v>500</v>
      </c>
      <c r="D25" s="10"/>
      <c r="E25" s="10"/>
      <c r="F25" s="10"/>
      <c r="G25" s="12">
        <f t="shared" si="0"/>
        <v>1100</v>
      </c>
      <c r="H25" s="12">
        <v>4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14">
        <f t="shared" si="1"/>
        <v>0</v>
      </c>
      <c r="O25" s="8">
        <f t="shared" si="2"/>
        <v>1100</v>
      </c>
    </row>
    <row r="26" spans="1:15" ht="18" customHeight="1" x14ac:dyDescent="0.25">
      <c r="A26" s="1" t="s">
        <v>10</v>
      </c>
      <c r="B26" s="10">
        <v>250</v>
      </c>
      <c r="C26" s="10">
        <v>300</v>
      </c>
      <c r="D26" s="10"/>
      <c r="E26" s="10">
        <v>250</v>
      </c>
      <c r="F26" s="10">
        <v>300</v>
      </c>
      <c r="G26" s="12">
        <f t="shared" si="0"/>
        <v>1100</v>
      </c>
      <c r="H26" s="12">
        <v>4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14">
        <f t="shared" si="1"/>
        <v>0</v>
      </c>
      <c r="O26" s="8">
        <f t="shared" si="2"/>
        <v>1100</v>
      </c>
    </row>
    <row r="27" spans="1:15" ht="18" customHeight="1" x14ac:dyDescent="0.25">
      <c r="A27" s="1" t="s">
        <v>11</v>
      </c>
      <c r="B27" s="10"/>
      <c r="C27" s="10">
        <v>450</v>
      </c>
      <c r="D27" s="10">
        <v>300</v>
      </c>
      <c r="E27" s="10"/>
      <c r="F27" s="10">
        <v>330</v>
      </c>
      <c r="G27" s="12">
        <f t="shared" si="0"/>
        <v>1080</v>
      </c>
      <c r="H27" s="12">
        <v>5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4">
        <f t="shared" si="1"/>
        <v>0</v>
      </c>
      <c r="O27" s="8">
        <f t="shared" si="2"/>
        <v>1080</v>
      </c>
    </row>
    <row r="28" spans="1:15" ht="18" customHeight="1" x14ac:dyDescent="0.25">
      <c r="A28" s="1" t="s">
        <v>21</v>
      </c>
      <c r="B28" s="10">
        <v>700</v>
      </c>
      <c r="C28" s="10">
        <v>300</v>
      </c>
      <c r="D28" s="10"/>
      <c r="E28" s="10"/>
      <c r="F28" s="10">
        <v>450</v>
      </c>
      <c r="G28" s="12">
        <f t="shared" si="0"/>
        <v>1450</v>
      </c>
      <c r="H28" s="12">
        <v>5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14">
        <f t="shared" si="1"/>
        <v>0</v>
      </c>
      <c r="O28" s="8">
        <f t="shared" si="2"/>
        <v>1450</v>
      </c>
    </row>
    <row r="29" spans="1:15" ht="18" customHeight="1" x14ac:dyDescent="0.25">
      <c r="A29" s="1" t="s">
        <v>12</v>
      </c>
      <c r="B29" s="10">
        <v>600</v>
      </c>
      <c r="C29" s="10"/>
      <c r="D29" s="10"/>
      <c r="E29" s="10"/>
      <c r="F29" s="10">
        <v>250</v>
      </c>
      <c r="G29" s="12">
        <f t="shared" si="0"/>
        <v>850</v>
      </c>
      <c r="H29" s="12">
        <v>3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4">
        <f t="shared" si="1"/>
        <v>0</v>
      </c>
      <c r="O29" s="8">
        <f t="shared" si="2"/>
        <v>850</v>
      </c>
    </row>
    <row r="30" spans="1:15" ht="18" customHeight="1" x14ac:dyDescent="0.25">
      <c r="A30" s="1" t="s">
        <v>65</v>
      </c>
      <c r="B30" s="10">
        <v>600</v>
      </c>
      <c r="C30" s="10"/>
      <c r="D30" s="10"/>
      <c r="E30" s="10"/>
      <c r="F30" s="10"/>
      <c r="G30" s="12">
        <f t="shared" si="0"/>
        <v>600</v>
      </c>
      <c r="H30" s="12">
        <v>2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14">
        <f t="shared" si="1"/>
        <v>0</v>
      </c>
      <c r="O30" s="8">
        <f t="shared" si="2"/>
        <v>600</v>
      </c>
    </row>
    <row r="31" spans="1:15" ht="18" customHeight="1" x14ac:dyDescent="0.25">
      <c r="A31" s="1" t="s">
        <v>32</v>
      </c>
      <c r="B31" s="10">
        <v>1200</v>
      </c>
      <c r="C31" s="10">
        <v>280</v>
      </c>
      <c r="D31" s="10"/>
      <c r="E31" s="10">
        <v>150</v>
      </c>
      <c r="F31" s="10"/>
      <c r="G31" s="12">
        <f t="shared" si="0"/>
        <v>1630</v>
      </c>
      <c r="H31" s="12">
        <v>4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14">
        <f t="shared" si="1"/>
        <v>0</v>
      </c>
      <c r="O31" s="8">
        <f t="shared" si="2"/>
        <v>1630</v>
      </c>
    </row>
    <row r="32" spans="1:15" ht="18" customHeight="1" x14ac:dyDescent="0.25">
      <c r="A32" s="20" t="s">
        <v>30</v>
      </c>
      <c r="B32" s="10">
        <v>400</v>
      </c>
      <c r="C32" s="10"/>
      <c r="D32" s="10"/>
      <c r="E32" s="10"/>
      <c r="F32" s="10"/>
      <c r="G32" s="12">
        <f t="shared" si="0"/>
        <v>400</v>
      </c>
      <c r="H32" s="12">
        <v>2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4">
        <f t="shared" si="1"/>
        <v>0</v>
      </c>
      <c r="O32" s="8">
        <f t="shared" si="2"/>
        <v>400</v>
      </c>
    </row>
    <row r="33" spans="1:15" ht="18" customHeight="1" x14ac:dyDescent="0.25">
      <c r="A33" s="1" t="s">
        <v>6</v>
      </c>
      <c r="B33" s="10">
        <v>200</v>
      </c>
      <c r="C33" s="10">
        <v>300</v>
      </c>
      <c r="D33" s="10">
        <v>300</v>
      </c>
      <c r="E33" s="10"/>
      <c r="F33" s="10">
        <v>300</v>
      </c>
      <c r="G33" s="12">
        <f t="shared" si="0"/>
        <v>1100</v>
      </c>
      <c r="H33" s="12">
        <v>4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14">
        <f t="shared" si="1"/>
        <v>0</v>
      </c>
      <c r="O33" s="8">
        <f t="shared" si="2"/>
        <v>1100</v>
      </c>
    </row>
    <row r="34" spans="1:15" ht="18" customHeight="1" x14ac:dyDescent="0.25">
      <c r="A34" s="1" t="s">
        <v>13</v>
      </c>
      <c r="B34" s="10">
        <v>300</v>
      </c>
      <c r="C34" s="10"/>
      <c r="D34" s="10">
        <v>600</v>
      </c>
      <c r="E34" s="10"/>
      <c r="F34" s="10">
        <v>250</v>
      </c>
      <c r="G34" s="12">
        <f t="shared" si="0"/>
        <v>1150</v>
      </c>
      <c r="H34" s="12">
        <v>4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14">
        <f t="shared" si="1"/>
        <v>0</v>
      </c>
      <c r="O34" s="8">
        <f t="shared" si="2"/>
        <v>1150</v>
      </c>
    </row>
    <row r="35" spans="1:15" ht="18" customHeight="1" x14ac:dyDescent="0.25">
      <c r="A35" s="1" t="s">
        <v>15</v>
      </c>
      <c r="B35" s="10">
        <v>150</v>
      </c>
      <c r="C35" s="10">
        <v>150</v>
      </c>
      <c r="D35" s="10"/>
      <c r="E35" s="10"/>
      <c r="F35" s="10">
        <v>300</v>
      </c>
      <c r="G35" s="12">
        <f t="shared" si="0"/>
        <v>600</v>
      </c>
      <c r="H35" s="12">
        <v>3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14">
        <f t="shared" si="1"/>
        <v>0</v>
      </c>
      <c r="O35" s="8">
        <f t="shared" si="2"/>
        <v>600</v>
      </c>
    </row>
    <row r="36" spans="1:15" ht="18" customHeight="1" x14ac:dyDescent="0.25">
      <c r="A36" s="21" t="s">
        <v>19</v>
      </c>
      <c r="B36" s="22"/>
      <c r="C36" s="22"/>
      <c r="D36" s="22">
        <v>250</v>
      </c>
      <c r="E36" s="22"/>
      <c r="F36" s="22"/>
      <c r="G36" s="13">
        <f t="shared" si="0"/>
        <v>250</v>
      </c>
      <c r="H36" s="13">
        <v>1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14">
        <f t="shared" si="1"/>
        <v>0</v>
      </c>
      <c r="O36" s="24">
        <f t="shared" si="2"/>
        <v>250</v>
      </c>
    </row>
    <row r="37" spans="1:15" x14ac:dyDescent="0.25">
      <c r="A37" s="21" t="s">
        <v>17</v>
      </c>
      <c r="B37" s="22"/>
      <c r="C37" s="22"/>
      <c r="D37" s="22">
        <v>300</v>
      </c>
      <c r="E37" s="22"/>
      <c r="F37" s="22"/>
      <c r="G37" s="13">
        <f t="shared" si="0"/>
        <v>300</v>
      </c>
      <c r="H37" s="13">
        <v>1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14">
        <f t="shared" si="1"/>
        <v>0</v>
      </c>
      <c r="O37" s="24">
        <f t="shared" si="2"/>
        <v>300</v>
      </c>
    </row>
    <row r="38" spans="1:15" ht="26.25" customHeight="1" x14ac:dyDescent="0.25">
      <c r="A38" s="29">
        <f>COUNTIF(A3:A37,"*")</f>
        <v>35</v>
      </c>
      <c r="B38" s="22">
        <f>SUM(B3:B37)</f>
        <v>11250</v>
      </c>
      <c r="C38" s="22">
        <f t="shared" ref="C38:F38" si="3">SUM(C3:C37)</f>
        <v>7350</v>
      </c>
      <c r="D38" s="22">
        <f t="shared" si="3"/>
        <v>8760</v>
      </c>
      <c r="E38" s="22">
        <f t="shared" si="3"/>
        <v>5710</v>
      </c>
      <c r="F38" s="22">
        <f t="shared" si="3"/>
        <v>5230</v>
      </c>
      <c r="G38" s="13">
        <f>SUM(G3:G37)</f>
        <v>38300</v>
      </c>
      <c r="H38" s="13">
        <f>SUM(H3:H37)</f>
        <v>141</v>
      </c>
      <c r="I38" s="13">
        <f>SUM(I3:I37)</f>
        <v>80</v>
      </c>
      <c r="J38" s="13">
        <f t="shared" ref="J38:M38" si="4">SUM(J3:J37)</f>
        <v>3180</v>
      </c>
      <c r="K38" s="13">
        <f t="shared" si="4"/>
        <v>0</v>
      </c>
      <c r="L38" s="13">
        <f t="shared" si="4"/>
        <v>0</v>
      </c>
      <c r="M38" s="13">
        <f t="shared" si="4"/>
        <v>300</v>
      </c>
      <c r="N38" s="28">
        <f>SUM(N3:N37)</f>
        <v>3560</v>
      </c>
      <c r="O38" s="24">
        <f>SUM(O3:O37)</f>
        <v>34740</v>
      </c>
    </row>
  </sheetData>
  <mergeCells count="1">
    <mergeCell ref="A1:O1"/>
  </mergeCells>
  <pageMargins left="0.11811023622047245" right="0.11811023622047245" top="0.19685039370078741" bottom="0.19685039370078741" header="0.31496062992125984" footer="0.31496062992125984"/>
  <pageSetup paperSize="9" scale="8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topLeftCell="A16" zoomScale="120" zoomScaleNormal="120" workbookViewId="0">
      <selection activeCell="B30" sqref="B30"/>
    </sheetView>
  </sheetViews>
  <sheetFormatPr defaultRowHeight="15" x14ac:dyDescent="0.25"/>
  <cols>
    <col min="1" max="1" width="38.28515625" customWidth="1"/>
    <col min="2" max="5" width="8.5703125" customWidth="1"/>
    <col min="6" max="7" width="11.140625" customWidth="1"/>
    <col min="8" max="8" width="8.5703125" customWidth="1"/>
    <col min="9" max="9" width="11" style="4" customWidth="1"/>
    <col min="10" max="12" width="8.5703125" customWidth="1"/>
    <col min="13" max="13" width="11.28515625" style="4" customWidth="1"/>
    <col min="14" max="14" width="17.5703125" style="4" customWidth="1"/>
  </cols>
  <sheetData>
    <row r="1" spans="1:14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s="3" customFormat="1" ht="35.25" customHeight="1" x14ac:dyDescent="0.25">
      <c r="A2" s="30" t="s">
        <v>0</v>
      </c>
      <c r="B2" s="6" t="s">
        <v>48</v>
      </c>
      <c r="C2" s="6" t="s">
        <v>49</v>
      </c>
      <c r="D2" s="6" t="s">
        <v>50</v>
      </c>
      <c r="E2" s="6" t="s">
        <v>55</v>
      </c>
      <c r="F2" s="31" t="s">
        <v>44</v>
      </c>
      <c r="G2" s="31" t="s">
        <v>47</v>
      </c>
      <c r="H2" s="7" t="s">
        <v>1</v>
      </c>
      <c r="I2" s="26" t="s">
        <v>2</v>
      </c>
      <c r="J2" s="7" t="s">
        <v>3</v>
      </c>
      <c r="K2" s="7" t="s">
        <v>4</v>
      </c>
      <c r="L2" s="7" t="s">
        <v>5</v>
      </c>
      <c r="M2" s="32" t="s">
        <v>43</v>
      </c>
      <c r="N2" s="15" t="s">
        <v>42</v>
      </c>
    </row>
    <row r="3" spans="1:14" ht="18" customHeight="1" x14ac:dyDescent="0.25">
      <c r="A3" s="1" t="s">
        <v>57</v>
      </c>
      <c r="B3" s="10">
        <v>500</v>
      </c>
      <c r="C3" s="10">
        <v>450</v>
      </c>
      <c r="D3" s="10">
        <v>600</v>
      </c>
      <c r="E3" s="10">
        <v>420</v>
      </c>
      <c r="F3" s="12">
        <f t="shared" ref="F3:F29" si="0">SUM(B3:E3)</f>
        <v>1970</v>
      </c>
      <c r="G3" s="12">
        <v>8</v>
      </c>
      <c r="H3" s="2"/>
      <c r="I3" s="10">
        <v>1230</v>
      </c>
      <c r="J3" s="2"/>
      <c r="K3" s="2"/>
      <c r="L3" s="2"/>
      <c r="M3" s="25">
        <f>SUM(Tabela3[[#This Row],[Embal.]:[Ac. Dornic]])</f>
        <v>1230</v>
      </c>
      <c r="N3" s="8">
        <f t="shared" ref="N3:N29" si="1">SUM(F3-M3)</f>
        <v>740</v>
      </c>
    </row>
    <row r="4" spans="1:14" ht="18" customHeight="1" x14ac:dyDescent="0.25">
      <c r="A4" s="18" t="s">
        <v>51</v>
      </c>
      <c r="B4" s="10">
        <v>0</v>
      </c>
      <c r="C4" s="10">
        <v>300</v>
      </c>
      <c r="D4" s="10">
        <v>300</v>
      </c>
      <c r="E4" s="10">
        <v>150</v>
      </c>
      <c r="F4" s="12">
        <f t="shared" si="0"/>
        <v>750</v>
      </c>
      <c r="G4" s="12">
        <v>3</v>
      </c>
      <c r="H4" s="2"/>
      <c r="I4" s="10">
        <v>600</v>
      </c>
      <c r="J4" s="2"/>
      <c r="K4" s="2"/>
      <c r="L4" s="2"/>
      <c r="M4" s="25">
        <f>SUM(Tabela3[[#This Row],[Embal.]:[Ac. Dornic]])</f>
        <v>600</v>
      </c>
      <c r="N4" s="8">
        <f t="shared" si="1"/>
        <v>150</v>
      </c>
    </row>
    <row r="5" spans="1:14" ht="18" customHeight="1" x14ac:dyDescent="0.25">
      <c r="A5" s="18" t="s">
        <v>8</v>
      </c>
      <c r="B5" s="10">
        <v>300</v>
      </c>
      <c r="C5" s="10">
        <v>300</v>
      </c>
      <c r="D5" s="10"/>
      <c r="E5" s="10">
        <v>300</v>
      </c>
      <c r="F5" s="12">
        <f t="shared" si="0"/>
        <v>900</v>
      </c>
      <c r="G5" s="12">
        <v>3</v>
      </c>
      <c r="H5" s="2"/>
      <c r="I5" s="10">
        <v>550</v>
      </c>
      <c r="J5" s="2"/>
      <c r="K5" s="2"/>
      <c r="L5" s="2"/>
      <c r="M5" s="25">
        <f>SUM(Tabela3[[#This Row],[Embal.]:[Ac. Dornic]])</f>
        <v>550</v>
      </c>
      <c r="N5" s="8">
        <f t="shared" si="1"/>
        <v>350</v>
      </c>
    </row>
    <row r="6" spans="1:14" ht="18" customHeight="1" x14ac:dyDescent="0.25">
      <c r="A6" s="1" t="s">
        <v>39</v>
      </c>
      <c r="B6" s="10">
        <v>300</v>
      </c>
      <c r="C6" s="10">
        <v>600</v>
      </c>
      <c r="D6" s="10">
        <v>700</v>
      </c>
      <c r="E6" s="10">
        <v>200</v>
      </c>
      <c r="F6" s="12">
        <f t="shared" si="0"/>
        <v>1800</v>
      </c>
      <c r="G6" s="12">
        <v>7</v>
      </c>
      <c r="H6" s="2"/>
      <c r="I6" s="10">
        <v>380</v>
      </c>
      <c r="J6" s="2"/>
      <c r="K6" s="2"/>
      <c r="L6" s="2"/>
      <c r="M6" s="25">
        <f>SUM(Tabela3[[#This Row],[Embal.]:[Ac. Dornic]])</f>
        <v>380</v>
      </c>
      <c r="N6" s="8">
        <f t="shared" si="1"/>
        <v>1420</v>
      </c>
    </row>
    <row r="7" spans="1:14" ht="18" customHeight="1" x14ac:dyDescent="0.25">
      <c r="A7" s="1" t="s">
        <v>31</v>
      </c>
      <c r="B7" s="10"/>
      <c r="C7" s="10">
        <v>600</v>
      </c>
      <c r="D7" s="10">
        <v>900</v>
      </c>
      <c r="E7" s="10"/>
      <c r="F7" s="12">
        <f t="shared" si="0"/>
        <v>1500</v>
      </c>
      <c r="G7" s="12">
        <v>5</v>
      </c>
      <c r="H7" s="2"/>
      <c r="I7" s="10">
        <v>300</v>
      </c>
      <c r="J7" s="2"/>
      <c r="K7" s="2"/>
      <c r="L7" s="2"/>
      <c r="M7" s="25">
        <f>SUM(Tabela3[[#This Row],[Embal.]:[Ac. Dornic]])</f>
        <v>300</v>
      </c>
      <c r="N7" s="8">
        <f t="shared" si="1"/>
        <v>1200</v>
      </c>
    </row>
    <row r="8" spans="1:14" ht="18" customHeight="1" x14ac:dyDescent="0.25">
      <c r="A8" s="1" t="s">
        <v>37</v>
      </c>
      <c r="B8" s="10"/>
      <c r="C8" s="10"/>
      <c r="D8" s="10">
        <v>900</v>
      </c>
      <c r="E8" s="10"/>
      <c r="F8" s="12">
        <f t="shared" si="0"/>
        <v>900</v>
      </c>
      <c r="G8" s="12">
        <v>3</v>
      </c>
      <c r="H8" s="2"/>
      <c r="I8" s="10">
        <v>300</v>
      </c>
      <c r="J8" s="2"/>
      <c r="K8" s="2"/>
      <c r="L8" s="2"/>
      <c r="M8" s="25">
        <f>SUM(Tabela3[[#This Row],[Embal.]:[Ac. Dornic]])</f>
        <v>300</v>
      </c>
      <c r="N8" s="8">
        <f t="shared" si="1"/>
        <v>600</v>
      </c>
    </row>
    <row r="9" spans="1:14" ht="18" customHeight="1" x14ac:dyDescent="0.25">
      <c r="A9" s="1" t="s">
        <v>25</v>
      </c>
      <c r="B9" s="10">
        <v>300</v>
      </c>
      <c r="C9" s="10"/>
      <c r="D9" s="10">
        <v>300</v>
      </c>
      <c r="E9" s="10">
        <v>300</v>
      </c>
      <c r="F9" s="12">
        <f t="shared" si="0"/>
        <v>900</v>
      </c>
      <c r="G9" s="12">
        <v>3</v>
      </c>
      <c r="H9" s="2"/>
      <c r="I9" s="10">
        <v>300</v>
      </c>
      <c r="J9" s="2"/>
      <c r="K9" s="2"/>
      <c r="L9" s="2"/>
      <c r="M9" s="25">
        <f>SUM(Tabela3[[#This Row],[Embal.]:[Ac. Dornic]])</f>
        <v>300</v>
      </c>
      <c r="N9" s="8">
        <f t="shared" si="1"/>
        <v>600</v>
      </c>
    </row>
    <row r="10" spans="1:14" ht="18" customHeight="1" x14ac:dyDescent="0.25">
      <c r="A10" s="1" t="s">
        <v>9</v>
      </c>
      <c r="B10" s="10"/>
      <c r="C10" s="10">
        <v>750</v>
      </c>
      <c r="D10" s="10"/>
      <c r="E10" s="10"/>
      <c r="F10" s="12">
        <f t="shared" si="0"/>
        <v>750</v>
      </c>
      <c r="G10" s="12">
        <v>3</v>
      </c>
      <c r="H10" s="2"/>
      <c r="I10" s="10">
        <v>300</v>
      </c>
      <c r="J10" s="2"/>
      <c r="K10" s="2"/>
      <c r="L10" s="2"/>
      <c r="M10" s="25">
        <f>SUM(Tabela3[[#This Row],[Embal.]:[Ac. Dornic]])</f>
        <v>300</v>
      </c>
      <c r="N10" s="8">
        <f t="shared" si="1"/>
        <v>450</v>
      </c>
    </row>
    <row r="11" spans="1:14" ht="18" customHeight="1" x14ac:dyDescent="0.25">
      <c r="A11" s="1" t="s">
        <v>36</v>
      </c>
      <c r="B11" s="10"/>
      <c r="C11" s="10"/>
      <c r="D11" s="10">
        <v>1050</v>
      </c>
      <c r="E11" s="10"/>
      <c r="F11" s="12">
        <f t="shared" si="0"/>
        <v>1050</v>
      </c>
      <c r="G11" s="12">
        <v>4</v>
      </c>
      <c r="H11" s="2"/>
      <c r="I11" s="10">
        <v>300</v>
      </c>
      <c r="J11" s="2"/>
      <c r="K11" s="2"/>
      <c r="L11" s="2"/>
      <c r="M11" s="25">
        <f>SUM(Tabela3[[#This Row],[Embal.]:[Ac. Dornic]])</f>
        <v>300</v>
      </c>
      <c r="N11" s="8">
        <f t="shared" si="1"/>
        <v>750</v>
      </c>
    </row>
    <row r="12" spans="1:14" ht="18" customHeight="1" x14ac:dyDescent="0.25">
      <c r="A12" s="1" t="s">
        <v>24</v>
      </c>
      <c r="B12" s="10">
        <v>250</v>
      </c>
      <c r="C12" s="10">
        <v>300</v>
      </c>
      <c r="D12" s="10">
        <v>300</v>
      </c>
      <c r="E12" s="10"/>
      <c r="F12" s="12">
        <f t="shared" si="0"/>
        <v>850</v>
      </c>
      <c r="G12" s="12">
        <v>3</v>
      </c>
      <c r="H12" s="2"/>
      <c r="I12" s="10">
        <v>250</v>
      </c>
      <c r="J12" s="2"/>
      <c r="K12" s="2"/>
      <c r="L12" s="2"/>
      <c r="M12" s="25">
        <f>SUM(Tabela3[[#This Row],[Embal.]:[Ac. Dornic]])</f>
        <v>250</v>
      </c>
      <c r="N12" s="8">
        <f t="shared" si="1"/>
        <v>600</v>
      </c>
    </row>
    <row r="13" spans="1:14" ht="18" customHeight="1" x14ac:dyDescent="0.25">
      <c r="A13" s="1" t="s">
        <v>20</v>
      </c>
      <c r="B13" s="10">
        <v>0</v>
      </c>
      <c r="C13" s="10">
        <v>0</v>
      </c>
      <c r="D13" s="10">
        <v>300</v>
      </c>
      <c r="E13" s="10">
        <v>300</v>
      </c>
      <c r="F13" s="12">
        <f t="shared" si="0"/>
        <v>600</v>
      </c>
      <c r="G13" s="12">
        <v>2</v>
      </c>
      <c r="H13" s="2"/>
      <c r="I13" s="10">
        <v>250</v>
      </c>
      <c r="J13" s="2"/>
      <c r="K13" s="2"/>
      <c r="L13" s="2"/>
      <c r="M13" s="25">
        <f>SUM(Tabela3[[#This Row],[Embal.]:[Ac. Dornic]])</f>
        <v>250</v>
      </c>
      <c r="N13" s="8">
        <f t="shared" si="1"/>
        <v>350</v>
      </c>
    </row>
    <row r="14" spans="1:14" x14ac:dyDescent="0.25">
      <c r="A14" s="1" t="s">
        <v>6</v>
      </c>
      <c r="B14" s="10"/>
      <c r="C14" s="10">
        <v>300</v>
      </c>
      <c r="D14" s="10"/>
      <c r="E14" s="10">
        <v>250</v>
      </c>
      <c r="F14" s="12">
        <f t="shared" si="0"/>
        <v>550</v>
      </c>
      <c r="G14" s="12">
        <v>2</v>
      </c>
      <c r="H14" s="2"/>
      <c r="I14" s="10">
        <v>250</v>
      </c>
      <c r="J14" s="2"/>
      <c r="K14" s="2"/>
      <c r="L14" s="2"/>
      <c r="M14" s="25">
        <f>SUM(Tabela3[[#This Row],[Embal.]:[Ac. Dornic]])</f>
        <v>250</v>
      </c>
      <c r="N14" s="8">
        <f t="shared" si="1"/>
        <v>300</v>
      </c>
    </row>
    <row r="15" spans="1:14" ht="18" customHeight="1" x14ac:dyDescent="0.25">
      <c r="A15" s="1" t="s">
        <v>53</v>
      </c>
      <c r="B15" s="10"/>
      <c r="C15" s="10"/>
      <c r="D15" s="10">
        <v>200</v>
      </c>
      <c r="E15" s="10">
        <v>200</v>
      </c>
      <c r="F15" s="12">
        <f t="shared" si="0"/>
        <v>400</v>
      </c>
      <c r="G15" s="12">
        <v>2</v>
      </c>
      <c r="H15" s="2"/>
      <c r="I15" s="10">
        <v>200</v>
      </c>
      <c r="J15" s="2"/>
      <c r="K15" s="2"/>
      <c r="L15" s="2"/>
      <c r="M15" s="25">
        <f>SUM(Tabela3[[#This Row],[Embal.]:[Ac. Dornic]])</f>
        <v>200</v>
      </c>
      <c r="N15" s="8">
        <f t="shared" si="1"/>
        <v>200</v>
      </c>
    </row>
    <row r="16" spans="1:14" x14ac:dyDescent="0.25">
      <c r="A16" s="1" t="s">
        <v>14</v>
      </c>
      <c r="B16" s="10">
        <v>200</v>
      </c>
      <c r="C16" s="10"/>
      <c r="D16" s="10">
        <v>140</v>
      </c>
      <c r="E16" s="10"/>
      <c r="F16" s="12">
        <f t="shared" si="0"/>
        <v>340</v>
      </c>
      <c r="G16" s="12">
        <v>4</v>
      </c>
      <c r="H16" s="2"/>
      <c r="I16" s="10">
        <v>190</v>
      </c>
      <c r="J16" s="2"/>
      <c r="K16" s="2"/>
      <c r="L16" s="2"/>
      <c r="M16" s="25">
        <f>SUM(Tabela3[[#This Row],[Embal.]:[Ac. Dornic]])</f>
        <v>190</v>
      </c>
      <c r="N16" s="8">
        <f t="shared" si="1"/>
        <v>150</v>
      </c>
    </row>
    <row r="17" spans="1:14" ht="18" customHeight="1" x14ac:dyDescent="0.25">
      <c r="A17" s="1" t="s">
        <v>35</v>
      </c>
      <c r="B17" s="10"/>
      <c r="C17" s="10"/>
      <c r="D17" s="10">
        <v>110</v>
      </c>
      <c r="E17" s="10"/>
      <c r="F17" s="12">
        <f t="shared" si="0"/>
        <v>110</v>
      </c>
      <c r="G17" s="12">
        <v>1</v>
      </c>
      <c r="H17" s="2"/>
      <c r="I17" s="10">
        <v>110</v>
      </c>
      <c r="J17" s="2"/>
      <c r="K17" s="2"/>
      <c r="L17" s="2"/>
      <c r="M17" s="25">
        <f>SUM(Tabela3[[#This Row],[Embal.]:[Ac. Dornic]])</f>
        <v>110</v>
      </c>
      <c r="N17" s="8">
        <f t="shared" si="1"/>
        <v>0</v>
      </c>
    </row>
    <row r="18" spans="1:14" ht="18" customHeight="1" x14ac:dyDescent="0.25">
      <c r="A18" s="1" t="s">
        <v>58</v>
      </c>
      <c r="B18" s="10">
        <v>200</v>
      </c>
      <c r="C18" s="10"/>
      <c r="D18" s="10">
        <v>300</v>
      </c>
      <c r="E18" s="10">
        <v>150</v>
      </c>
      <c r="F18" s="12">
        <f t="shared" si="0"/>
        <v>650</v>
      </c>
      <c r="G18" s="12">
        <v>3</v>
      </c>
      <c r="H18" s="2"/>
      <c r="I18" s="10">
        <v>100</v>
      </c>
      <c r="J18" s="2"/>
      <c r="K18" s="2"/>
      <c r="L18" s="2"/>
      <c r="M18" s="25">
        <f>SUM(Tabela3[[#This Row],[Embal.]:[Ac. Dornic]])</f>
        <v>100</v>
      </c>
      <c r="N18" s="8">
        <f t="shared" si="1"/>
        <v>550</v>
      </c>
    </row>
    <row r="19" spans="1:14" x14ac:dyDescent="0.25">
      <c r="A19" s="1" t="s">
        <v>22</v>
      </c>
      <c r="B19" s="10"/>
      <c r="C19" s="10"/>
      <c r="D19" s="10">
        <v>190</v>
      </c>
      <c r="E19" s="10">
        <v>250</v>
      </c>
      <c r="F19" s="12">
        <f t="shared" si="0"/>
        <v>440</v>
      </c>
      <c r="G19" s="12">
        <v>2</v>
      </c>
      <c r="H19" s="2"/>
      <c r="I19" s="10"/>
      <c r="J19" s="2"/>
      <c r="K19" s="2"/>
      <c r="L19" s="2"/>
      <c r="M19" s="25">
        <f>SUM(Tabela3[[#This Row],[Embal.]:[Ac. Dornic]])</f>
        <v>0</v>
      </c>
      <c r="N19" s="8">
        <f t="shared" si="1"/>
        <v>440</v>
      </c>
    </row>
    <row r="20" spans="1:14" ht="18" customHeight="1" x14ac:dyDescent="0.25">
      <c r="A20" s="1" t="s">
        <v>28</v>
      </c>
      <c r="B20" s="10">
        <v>280</v>
      </c>
      <c r="C20" s="10">
        <v>300</v>
      </c>
      <c r="D20" s="10"/>
      <c r="E20" s="10">
        <v>300</v>
      </c>
      <c r="F20" s="12">
        <f t="shared" si="0"/>
        <v>880</v>
      </c>
      <c r="G20" s="12">
        <v>3</v>
      </c>
      <c r="H20" s="2"/>
      <c r="I20" s="10"/>
      <c r="J20" s="2"/>
      <c r="K20" s="2"/>
      <c r="L20" s="2"/>
      <c r="M20" s="25">
        <f>SUM(Tabela3[[#This Row],[Embal.]:[Ac. Dornic]])</f>
        <v>0</v>
      </c>
      <c r="N20" s="8">
        <f t="shared" si="1"/>
        <v>880</v>
      </c>
    </row>
    <row r="21" spans="1:14" x14ac:dyDescent="0.25">
      <c r="A21" s="1" t="s">
        <v>7</v>
      </c>
      <c r="B21" s="10">
        <v>160</v>
      </c>
      <c r="C21" s="10"/>
      <c r="D21" s="10"/>
      <c r="E21" s="10">
        <v>300</v>
      </c>
      <c r="F21" s="12">
        <f t="shared" si="0"/>
        <v>460</v>
      </c>
      <c r="G21" s="12">
        <v>1</v>
      </c>
      <c r="H21" s="2"/>
      <c r="I21" s="27"/>
      <c r="J21" s="2"/>
      <c r="K21" s="2"/>
      <c r="L21" s="2"/>
      <c r="M21" s="25">
        <f>SUM(Tabela3[[#This Row],[Embal.]:[Ac. Dornic]])</f>
        <v>0</v>
      </c>
      <c r="N21" s="8">
        <f t="shared" si="1"/>
        <v>460</v>
      </c>
    </row>
    <row r="22" spans="1:14" ht="18" customHeight="1" x14ac:dyDescent="0.25">
      <c r="A22" s="1" t="s">
        <v>10</v>
      </c>
      <c r="B22" s="10">
        <v>250</v>
      </c>
      <c r="C22" s="10"/>
      <c r="D22" s="10"/>
      <c r="E22" s="10">
        <v>200</v>
      </c>
      <c r="F22" s="12">
        <f t="shared" si="0"/>
        <v>450</v>
      </c>
      <c r="G22" s="12">
        <v>2</v>
      </c>
      <c r="H22" s="2"/>
      <c r="I22" s="10"/>
      <c r="J22" s="2"/>
      <c r="K22" s="2"/>
      <c r="L22" s="2"/>
      <c r="M22" s="25">
        <f>SUM(Tabela3[[#This Row],[Embal.]:[Ac. Dornic]])</f>
        <v>0</v>
      </c>
      <c r="N22" s="8">
        <f t="shared" si="1"/>
        <v>450</v>
      </c>
    </row>
    <row r="23" spans="1:14" x14ac:dyDescent="0.25">
      <c r="A23" s="1" t="s">
        <v>56</v>
      </c>
      <c r="B23" s="10"/>
      <c r="C23" s="10"/>
      <c r="D23" s="10"/>
      <c r="E23" s="10">
        <v>400</v>
      </c>
      <c r="F23" s="12">
        <f t="shared" si="0"/>
        <v>400</v>
      </c>
      <c r="G23" s="12">
        <v>1</v>
      </c>
      <c r="H23" s="2"/>
      <c r="I23" s="10"/>
      <c r="J23" s="2"/>
      <c r="K23" s="2"/>
      <c r="L23" s="2"/>
      <c r="M23" s="25">
        <f>SUM(Tabela3[[#This Row],[Embal.]:[Ac. Dornic]])</f>
        <v>0</v>
      </c>
      <c r="N23" s="8">
        <f t="shared" si="1"/>
        <v>400</v>
      </c>
    </row>
    <row r="24" spans="1:14" x14ac:dyDescent="0.25">
      <c r="A24" s="1" t="s">
        <v>32</v>
      </c>
      <c r="B24" s="10">
        <v>260</v>
      </c>
      <c r="C24" s="10"/>
      <c r="D24" s="10"/>
      <c r="E24" s="10"/>
      <c r="F24" s="12">
        <f t="shared" si="0"/>
        <v>260</v>
      </c>
      <c r="G24" s="12">
        <v>1</v>
      </c>
      <c r="H24" s="2"/>
      <c r="I24" s="10"/>
      <c r="J24" s="2"/>
      <c r="K24" s="2"/>
      <c r="L24" s="2"/>
      <c r="M24" s="25">
        <f>SUM(Tabela3[[#This Row],[Embal.]:[Ac. Dornic]])</f>
        <v>0</v>
      </c>
      <c r="N24" s="8">
        <f t="shared" si="1"/>
        <v>260</v>
      </c>
    </row>
    <row r="25" spans="1:14" x14ac:dyDescent="0.25">
      <c r="A25" s="1" t="s">
        <v>34</v>
      </c>
      <c r="B25" s="10"/>
      <c r="C25" s="10"/>
      <c r="D25" s="10">
        <v>550</v>
      </c>
      <c r="E25" s="10">
        <v>500</v>
      </c>
      <c r="F25" s="12">
        <f t="shared" si="0"/>
        <v>1050</v>
      </c>
      <c r="G25" s="12">
        <v>4</v>
      </c>
      <c r="H25" s="2"/>
      <c r="I25" s="10"/>
      <c r="J25" s="2"/>
      <c r="K25" s="2"/>
      <c r="L25" s="2"/>
      <c r="M25" s="25">
        <f>SUM(Tabela3[[#This Row],[Embal.]:[Ac. Dornic]])</f>
        <v>0</v>
      </c>
      <c r="N25" s="8">
        <f t="shared" si="1"/>
        <v>1050</v>
      </c>
    </row>
    <row r="26" spans="1:14" x14ac:dyDescent="0.25">
      <c r="A26" s="18" t="s">
        <v>52</v>
      </c>
      <c r="B26" s="10">
        <v>0</v>
      </c>
      <c r="C26" s="10">
        <v>250</v>
      </c>
      <c r="D26" s="10">
        <v>0</v>
      </c>
      <c r="E26" s="10"/>
      <c r="F26" s="12">
        <f t="shared" si="0"/>
        <v>250</v>
      </c>
      <c r="G26" s="12">
        <v>1</v>
      </c>
      <c r="H26" s="2"/>
      <c r="I26" s="10"/>
      <c r="J26" s="2"/>
      <c r="K26" s="2"/>
      <c r="L26" s="2"/>
      <c r="M26" s="25">
        <f>SUM(Tabela3[[#This Row],[Embal.]:[Ac. Dornic]])</f>
        <v>0</v>
      </c>
      <c r="N26" s="8">
        <f t="shared" si="1"/>
        <v>250</v>
      </c>
    </row>
    <row r="27" spans="1:14" ht="18" customHeight="1" x14ac:dyDescent="0.25">
      <c r="A27" s="1" t="s">
        <v>59</v>
      </c>
      <c r="B27" s="10">
        <v>250</v>
      </c>
      <c r="C27" s="10">
        <v>300</v>
      </c>
      <c r="D27" s="10">
        <v>0</v>
      </c>
      <c r="E27" s="10"/>
      <c r="F27" s="12">
        <f t="shared" si="0"/>
        <v>550</v>
      </c>
      <c r="G27" s="12">
        <v>3</v>
      </c>
      <c r="H27" s="2"/>
      <c r="I27" s="10"/>
      <c r="J27" s="2"/>
      <c r="K27" s="2"/>
      <c r="L27" s="2"/>
      <c r="M27" s="25">
        <f>SUM(Tabela3[[#This Row],[Embal.]:[Ac. Dornic]])</f>
        <v>0</v>
      </c>
      <c r="N27" s="8">
        <f t="shared" si="1"/>
        <v>550</v>
      </c>
    </row>
    <row r="28" spans="1:14" ht="18" customHeight="1" x14ac:dyDescent="0.25">
      <c r="A28" s="1" t="s">
        <v>19</v>
      </c>
      <c r="B28" s="10">
        <v>300</v>
      </c>
      <c r="C28" s="10">
        <v>0</v>
      </c>
      <c r="D28" s="10">
        <v>0</v>
      </c>
      <c r="E28" s="10"/>
      <c r="F28" s="12">
        <f t="shared" si="0"/>
        <v>300</v>
      </c>
      <c r="G28" s="12">
        <v>1</v>
      </c>
      <c r="H28" s="2"/>
      <c r="I28" s="10"/>
      <c r="J28" s="2"/>
      <c r="K28" s="2"/>
      <c r="L28" s="2"/>
      <c r="M28" s="25">
        <f>SUM(Tabela3[[#This Row],[Embal.]:[Ac. Dornic]])</f>
        <v>0</v>
      </c>
      <c r="N28" s="8">
        <f t="shared" si="1"/>
        <v>300</v>
      </c>
    </row>
    <row r="29" spans="1:14" ht="18" customHeight="1" x14ac:dyDescent="0.25">
      <c r="A29" s="1" t="s">
        <v>54</v>
      </c>
      <c r="B29" s="10"/>
      <c r="C29" s="10"/>
      <c r="D29" s="10">
        <v>140</v>
      </c>
      <c r="E29" s="10"/>
      <c r="F29" s="12">
        <f t="shared" si="0"/>
        <v>140</v>
      </c>
      <c r="G29" s="12">
        <v>2</v>
      </c>
      <c r="H29" s="2"/>
      <c r="I29" s="10"/>
      <c r="J29" s="2"/>
      <c r="K29" s="2"/>
      <c r="L29" s="2"/>
      <c r="M29" s="25">
        <f>SUM(Tabela3[[#This Row],[Embal.]:[Ac. Dornic]])</f>
        <v>0</v>
      </c>
      <c r="N29" s="8">
        <f t="shared" si="1"/>
        <v>140</v>
      </c>
    </row>
    <row r="30" spans="1:14" ht="30.75" customHeight="1" x14ac:dyDescent="0.25">
      <c r="A30" s="29" t="b">
        <f>Dezembro!A35=COUNTIF(A3:A29,"*")</f>
        <v>0</v>
      </c>
      <c r="B30" s="22">
        <f>SUM(B3:B29)</f>
        <v>3550</v>
      </c>
      <c r="C30" s="22">
        <f t="shared" ref="C30:E30" si="2">SUM(C3:C29)</f>
        <v>4450</v>
      </c>
      <c r="D30" s="22">
        <f t="shared" si="2"/>
        <v>6980</v>
      </c>
      <c r="E30" s="22">
        <f t="shared" si="2"/>
        <v>4220</v>
      </c>
      <c r="F30" s="13">
        <f>SUM(B30:E30)</f>
        <v>19200</v>
      </c>
      <c r="G30" s="13">
        <f>SUM(G3:G29)</f>
        <v>77</v>
      </c>
      <c r="H30" s="13">
        <f>SUM(H3:H29)</f>
        <v>0</v>
      </c>
      <c r="I30" s="13">
        <f t="shared" ref="I30:L30" si="3">SUM(I3:I29)</f>
        <v>5610</v>
      </c>
      <c r="J30" s="13">
        <f t="shared" si="3"/>
        <v>0</v>
      </c>
      <c r="K30" s="13">
        <f t="shared" si="3"/>
        <v>0</v>
      </c>
      <c r="L30" s="13">
        <f t="shared" si="3"/>
        <v>0</v>
      </c>
      <c r="M30" s="13">
        <f t="shared" ref="M30" si="4">SUM(M3:M29)</f>
        <v>5610</v>
      </c>
      <c r="N30" s="13">
        <f t="shared" ref="N30" si="5">SUM(N3:N29)</f>
        <v>13590</v>
      </c>
    </row>
  </sheetData>
  <mergeCells count="1">
    <mergeCell ref="A1:N1"/>
  </mergeCells>
  <pageMargins left="0.11811023622047245" right="0.11811023622047245" top="0.19685039370078741" bottom="0.19685039370078741" header="0.31496062992125984" footer="0.31496062992125984"/>
  <pageSetup paperSize="9" scale="8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"/>
  <sheetViews>
    <sheetView tabSelected="1" workbookViewId="0">
      <selection activeCell="H27" sqref="H27"/>
    </sheetView>
  </sheetViews>
  <sheetFormatPr defaultRowHeight="15" x14ac:dyDescent="0.25"/>
  <cols>
    <col min="1" max="1" width="38.28515625" customWidth="1"/>
    <col min="2" max="5" width="8.5703125" customWidth="1"/>
    <col min="6" max="7" width="11.140625" customWidth="1"/>
    <col min="8" max="12" width="8.5703125" customWidth="1"/>
    <col min="13" max="13" width="13.85546875" bestFit="1" customWidth="1"/>
    <col min="14" max="14" width="19.28515625" style="4" bestFit="1" customWidth="1"/>
  </cols>
  <sheetData>
    <row r="1" spans="1:14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s="3" customFormat="1" ht="35.25" customHeight="1" x14ac:dyDescent="0.25">
      <c r="A2" s="17" t="s">
        <v>0</v>
      </c>
      <c r="B2" s="6" t="s">
        <v>67</v>
      </c>
      <c r="C2" s="6" t="s">
        <v>85</v>
      </c>
      <c r="D2" s="6" t="s">
        <v>78</v>
      </c>
      <c r="E2" s="6" t="s">
        <v>83</v>
      </c>
      <c r="F2" s="16" t="s">
        <v>44</v>
      </c>
      <c r="G2" s="16" t="s">
        <v>47</v>
      </c>
      <c r="H2" s="7" t="s">
        <v>1</v>
      </c>
      <c r="I2" s="7" t="s">
        <v>2</v>
      </c>
      <c r="J2" s="7" t="s">
        <v>3</v>
      </c>
      <c r="K2" s="7" t="s">
        <v>4</v>
      </c>
      <c r="L2" s="7" t="s">
        <v>5</v>
      </c>
      <c r="M2" s="9" t="s">
        <v>43</v>
      </c>
      <c r="N2" s="15" t="s">
        <v>42</v>
      </c>
    </row>
    <row r="3" spans="1:14" x14ac:dyDescent="0.25">
      <c r="A3" s="1" t="s">
        <v>31</v>
      </c>
      <c r="B3" s="10"/>
      <c r="C3" s="10"/>
      <c r="D3" s="10">
        <v>550</v>
      </c>
      <c r="E3" s="10">
        <v>400</v>
      </c>
      <c r="F3" s="12">
        <f t="shared" ref="F3:F33" si="0">SUM(B3:E3)</f>
        <v>950</v>
      </c>
      <c r="G3" s="13">
        <v>4</v>
      </c>
      <c r="H3" s="2"/>
      <c r="I3" s="2">
        <v>150</v>
      </c>
      <c r="J3" s="2"/>
      <c r="K3" s="2"/>
      <c r="L3" s="2"/>
      <c r="M3" s="14">
        <f>SUM(Tabela32[[#This Row],[Embal.]:[Ac. Dornic]])</f>
        <v>150</v>
      </c>
      <c r="N3" s="8">
        <f t="shared" ref="N3:N33" si="1">SUM(F3-M3)</f>
        <v>800</v>
      </c>
    </row>
    <row r="4" spans="1:14" ht="18" customHeight="1" x14ac:dyDescent="0.25">
      <c r="A4" s="1" t="s">
        <v>22</v>
      </c>
      <c r="B4" s="10"/>
      <c r="C4" s="10"/>
      <c r="D4" s="10">
        <v>330</v>
      </c>
      <c r="E4" s="10"/>
      <c r="F4" s="12">
        <f t="shared" si="0"/>
        <v>330</v>
      </c>
      <c r="G4" s="12">
        <v>2</v>
      </c>
      <c r="H4" s="2"/>
      <c r="I4" s="2">
        <v>300</v>
      </c>
      <c r="J4" s="2"/>
      <c r="K4" s="2"/>
      <c r="L4" s="2"/>
      <c r="M4" s="14">
        <f>SUM(Tabela32[[#This Row],[Embal.]:[Ac. Dornic]])</f>
        <v>300</v>
      </c>
      <c r="N4" s="8">
        <f t="shared" si="1"/>
        <v>30</v>
      </c>
    </row>
    <row r="5" spans="1:14" ht="18" customHeight="1" x14ac:dyDescent="0.25">
      <c r="A5" s="1" t="s">
        <v>76</v>
      </c>
      <c r="B5" s="10"/>
      <c r="C5" s="10">
        <v>150</v>
      </c>
      <c r="D5" s="10"/>
      <c r="E5" s="10"/>
      <c r="F5" s="12">
        <f t="shared" si="0"/>
        <v>150</v>
      </c>
      <c r="G5" s="12">
        <v>1</v>
      </c>
      <c r="H5" s="2"/>
      <c r="I5" s="2"/>
      <c r="J5" s="2"/>
      <c r="K5" s="2"/>
      <c r="L5" s="2"/>
      <c r="M5" s="14">
        <f>SUM(Tabela32[[#This Row],[Embal.]:[Ac. Dornic]])</f>
        <v>0</v>
      </c>
      <c r="N5" s="8">
        <f t="shared" si="1"/>
        <v>150</v>
      </c>
    </row>
    <row r="6" spans="1:14" ht="18" customHeight="1" x14ac:dyDescent="0.25">
      <c r="A6" s="1" t="s">
        <v>28</v>
      </c>
      <c r="B6" s="10">
        <v>250</v>
      </c>
      <c r="C6" s="10"/>
      <c r="D6" s="10"/>
      <c r="E6" s="10"/>
      <c r="F6" s="12">
        <f t="shared" si="0"/>
        <v>250</v>
      </c>
      <c r="G6" s="12">
        <v>1</v>
      </c>
      <c r="H6" s="2"/>
      <c r="I6" s="2"/>
      <c r="J6" s="2"/>
      <c r="K6" s="2"/>
      <c r="L6" s="2"/>
      <c r="M6" s="14">
        <f>SUM(Tabela32[[#This Row],[Embal.]:[Ac. Dornic]])</f>
        <v>0</v>
      </c>
      <c r="N6" s="8">
        <f t="shared" si="1"/>
        <v>250</v>
      </c>
    </row>
    <row r="7" spans="1:14" ht="18" customHeight="1" x14ac:dyDescent="0.25">
      <c r="A7" s="1" t="s">
        <v>82</v>
      </c>
      <c r="B7" s="10"/>
      <c r="C7" s="10"/>
      <c r="D7" s="10">
        <v>910</v>
      </c>
      <c r="E7" s="10">
        <v>1600</v>
      </c>
      <c r="F7" s="12">
        <f t="shared" si="0"/>
        <v>2510</v>
      </c>
      <c r="G7" s="12">
        <v>12</v>
      </c>
      <c r="H7" s="2"/>
      <c r="I7" s="2">
        <v>870</v>
      </c>
      <c r="J7" s="2"/>
      <c r="K7" s="2"/>
      <c r="L7" s="2"/>
      <c r="M7" s="14">
        <f>SUM(Tabela32[[#This Row],[Embal.]:[Ac. Dornic]])</f>
        <v>870</v>
      </c>
      <c r="N7" s="8">
        <f t="shared" si="1"/>
        <v>1640</v>
      </c>
    </row>
    <row r="8" spans="1:14" ht="18" customHeight="1" x14ac:dyDescent="0.25">
      <c r="A8" s="1" t="s">
        <v>73</v>
      </c>
      <c r="B8" s="10">
        <v>80</v>
      </c>
      <c r="C8" s="10">
        <v>150</v>
      </c>
      <c r="D8" s="10"/>
      <c r="E8" s="10"/>
      <c r="F8" s="12">
        <f t="shared" si="0"/>
        <v>230</v>
      </c>
      <c r="G8" s="13">
        <v>2</v>
      </c>
      <c r="H8" s="2"/>
      <c r="I8" s="2">
        <v>150</v>
      </c>
      <c r="J8" s="2"/>
      <c r="K8" s="2"/>
      <c r="L8" s="2"/>
      <c r="M8" s="14">
        <f>SUM(Tabela32[[#This Row],[Embal.]:[Ac. Dornic]])</f>
        <v>150</v>
      </c>
      <c r="N8" s="8">
        <f t="shared" si="1"/>
        <v>80</v>
      </c>
    </row>
    <row r="9" spans="1:14" ht="18" customHeight="1" x14ac:dyDescent="0.25">
      <c r="A9" s="1" t="s">
        <v>24</v>
      </c>
      <c r="B9" s="10">
        <v>300</v>
      </c>
      <c r="C9" s="10"/>
      <c r="D9" s="10">
        <v>500</v>
      </c>
      <c r="E9" s="10"/>
      <c r="F9" s="12">
        <f t="shared" si="0"/>
        <v>800</v>
      </c>
      <c r="G9" s="12">
        <v>3</v>
      </c>
      <c r="H9" s="2"/>
      <c r="I9" s="2"/>
      <c r="J9" s="2"/>
      <c r="K9" s="2"/>
      <c r="L9" s="2"/>
      <c r="M9" s="14">
        <f>SUM(Tabela32[[#This Row],[Embal.]:[Ac. Dornic]])</f>
        <v>0</v>
      </c>
      <c r="N9" s="8">
        <f t="shared" si="1"/>
        <v>800</v>
      </c>
    </row>
    <row r="10" spans="1:14" ht="18" customHeight="1" x14ac:dyDescent="0.25">
      <c r="A10" s="34" t="s">
        <v>35</v>
      </c>
      <c r="B10" s="35">
        <v>150</v>
      </c>
      <c r="C10" s="35"/>
      <c r="D10" s="35">
        <v>450</v>
      </c>
      <c r="E10" s="35"/>
      <c r="F10" s="35">
        <f t="shared" si="0"/>
        <v>600</v>
      </c>
      <c r="G10" s="35">
        <v>3</v>
      </c>
      <c r="H10" s="36"/>
      <c r="I10" s="36">
        <v>150</v>
      </c>
      <c r="J10" s="36"/>
      <c r="K10" s="36"/>
      <c r="L10" s="36"/>
      <c r="M10" s="36">
        <f>SUM(Tabela32[[#This Row],[Embal.]:[Ac. Dornic]])</f>
        <v>150</v>
      </c>
      <c r="N10" s="35">
        <f t="shared" si="1"/>
        <v>450</v>
      </c>
    </row>
    <row r="11" spans="1:14" ht="18" customHeight="1" x14ac:dyDescent="0.25">
      <c r="A11" s="1" t="s">
        <v>25</v>
      </c>
      <c r="B11" s="10">
        <v>550</v>
      </c>
      <c r="C11" s="10"/>
      <c r="D11" s="10"/>
      <c r="E11" s="10">
        <v>500</v>
      </c>
      <c r="F11" s="12">
        <f t="shared" si="0"/>
        <v>1050</v>
      </c>
      <c r="G11" s="12">
        <v>4</v>
      </c>
      <c r="H11" s="2"/>
      <c r="I11" s="2">
        <v>600</v>
      </c>
      <c r="J11" s="2"/>
      <c r="K11" s="2"/>
      <c r="L11" s="2"/>
      <c r="M11" s="14">
        <f>SUM(Tabela32[[#This Row],[Embal.]:[Ac. Dornic]])</f>
        <v>600</v>
      </c>
      <c r="N11" s="8">
        <f t="shared" si="1"/>
        <v>450</v>
      </c>
    </row>
    <row r="12" spans="1:14" x14ac:dyDescent="0.25">
      <c r="A12" s="1" t="s">
        <v>14</v>
      </c>
      <c r="B12" s="10">
        <v>130</v>
      </c>
      <c r="C12" s="10">
        <v>480</v>
      </c>
      <c r="D12" s="10"/>
      <c r="E12" s="10"/>
      <c r="F12" s="12">
        <f t="shared" si="0"/>
        <v>610</v>
      </c>
      <c r="G12" s="12">
        <v>7</v>
      </c>
      <c r="H12" s="2"/>
      <c r="I12" s="2">
        <v>220</v>
      </c>
      <c r="J12" s="2"/>
      <c r="K12" s="2"/>
      <c r="L12" s="2"/>
      <c r="M12" s="14">
        <f>SUM(Tabela32[[#This Row],[Embal.]:[Ac. Dornic]])</f>
        <v>220</v>
      </c>
      <c r="N12" s="8">
        <f t="shared" si="1"/>
        <v>390</v>
      </c>
    </row>
    <row r="13" spans="1:14" ht="18" customHeight="1" x14ac:dyDescent="0.25">
      <c r="A13" s="1" t="s">
        <v>20</v>
      </c>
      <c r="B13" s="10">
        <v>380</v>
      </c>
      <c r="C13" s="10">
        <v>100</v>
      </c>
      <c r="D13" s="10"/>
      <c r="E13" s="10">
        <v>300</v>
      </c>
      <c r="F13" s="12">
        <f t="shared" si="0"/>
        <v>780</v>
      </c>
      <c r="G13" s="12">
        <v>4</v>
      </c>
      <c r="H13" s="2"/>
      <c r="I13" s="2">
        <v>550</v>
      </c>
      <c r="J13" s="2"/>
      <c r="K13" s="2"/>
      <c r="L13" s="2"/>
      <c r="M13" s="14">
        <f>SUM(Tabela32[[#This Row],[Embal.]:[Ac. Dornic]])</f>
        <v>550</v>
      </c>
      <c r="N13" s="8">
        <f t="shared" si="1"/>
        <v>230</v>
      </c>
    </row>
    <row r="14" spans="1:14" x14ac:dyDescent="0.25">
      <c r="A14" s="1" t="s">
        <v>7</v>
      </c>
      <c r="B14" s="10">
        <v>300</v>
      </c>
      <c r="C14" s="10"/>
      <c r="D14" s="10"/>
      <c r="E14" s="10">
        <v>150</v>
      </c>
      <c r="F14" s="12">
        <f t="shared" si="0"/>
        <v>450</v>
      </c>
      <c r="G14" s="12">
        <v>2</v>
      </c>
      <c r="H14" s="2"/>
      <c r="I14" s="2">
        <v>450</v>
      </c>
      <c r="J14" s="2"/>
      <c r="K14" s="2"/>
      <c r="L14" s="2"/>
      <c r="M14" s="14">
        <f>SUM(Tabela32[[#This Row],[Embal.]:[Ac. Dornic]])</f>
        <v>450</v>
      </c>
      <c r="N14" s="8">
        <f t="shared" si="1"/>
        <v>0</v>
      </c>
    </row>
    <row r="15" spans="1:14" ht="18" customHeight="1" x14ac:dyDescent="0.25">
      <c r="A15" s="1" t="s">
        <v>38</v>
      </c>
      <c r="B15" s="10">
        <v>500</v>
      </c>
      <c r="C15" s="10">
        <v>300</v>
      </c>
      <c r="D15" s="10">
        <v>120</v>
      </c>
      <c r="E15" s="10">
        <v>100</v>
      </c>
      <c r="F15" s="12">
        <f t="shared" si="0"/>
        <v>1020</v>
      </c>
      <c r="G15" s="12">
        <v>5</v>
      </c>
      <c r="H15" s="2"/>
      <c r="I15" s="2"/>
      <c r="J15" s="2"/>
      <c r="K15" s="2"/>
      <c r="L15" s="2"/>
      <c r="M15" s="14">
        <f>SUM(Tabela32[[#This Row],[Embal.]:[Ac. Dornic]])</f>
        <v>0</v>
      </c>
      <c r="N15" s="8">
        <f t="shared" si="1"/>
        <v>1020</v>
      </c>
    </row>
    <row r="16" spans="1:14" ht="18" customHeight="1" x14ac:dyDescent="0.25">
      <c r="A16" s="34" t="s">
        <v>79</v>
      </c>
      <c r="B16" s="35"/>
      <c r="C16" s="35"/>
      <c r="D16" s="35">
        <v>90</v>
      </c>
      <c r="E16" s="35"/>
      <c r="F16" s="35">
        <f t="shared" si="0"/>
        <v>90</v>
      </c>
      <c r="G16" s="35">
        <v>2</v>
      </c>
      <c r="H16" s="36"/>
      <c r="I16" s="36"/>
      <c r="J16" s="36"/>
      <c r="K16" s="36"/>
      <c r="L16" s="36"/>
      <c r="M16" s="36">
        <f>SUM(Tabela32[[#This Row],[Embal.]:[Ac. Dornic]])</f>
        <v>0</v>
      </c>
      <c r="N16" s="35">
        <f t="shared" si="1"/>
        <v>90</v>
      </c>
    </row>
    <row r="17" spans="1:14" x14ac:dyDescent="0.25">
      <c r="A17" s="1" t="s">
        <v>9</v>
      </c>
      <c r="B17" s="10"/>
      <c r="C17" s="10"/>
      <c r="D17" s="10">
        <v>450</v>
      </c>
      <c r="E17" s="10">
        <v>550</v>
      </c>
      <c r="F17" s="12">
        <f t="shared" si="0"/>
        <v>1000</v>
      </c>
      <c r="G17" s="12">
        <v>4</v>
      </c>
      <c r="H17" s="2"/>
      <c r="I17" s="2"/>
      <c r="J17" s="2"/>
      <c r="K17" s="2"/>
      <c r="L17" s="2"/>
      <c r="M17" s="14">
        <f>SUM(Tabela32[[#This Row],[Embal.]:[Ac. Dornic]])</f>
        <v>0</v>
      </c>
      <c r="N17" s="8">
        <f t="shared" si="1"/>
        <v>1000</v>
      </c>
    </row>
    <row r="18" spans="1:14" ht="18" customHeight="1" x14ac:dyDescent="0.25">
      <c r="A18" s="1" t="s">
        <v>72</v>
      </c>
      <c r="B18" s="10">
        <v>300</v>
      </c>
      <c r="C18" s="10">
        <v>500</v>
      </c>
      <c r="D18" s="10">
        <v>450</v>
      </c>
      <c r="E18" s="10">
        <v>550</v>
      </c>
      <c r="F18" s="12">
        <f t="shared" si="0"/>
        <v>1800</v>
      </c>
      <c r="G18" s="12">
        <v>7</v>
      </c>
      <c r="H18" s="2"/>
      <c r="I18" s="11">
        <v>450</v>
      </c>
      <c r="J18" s="2"/>
      <c r="K18" s="2"/>
      <c r="L18" s="2"/>
      <c r="M18" s="14">
        <f>SUM(Tabela32[[#This Row],[Embal.]:[Ac. Dornic]])</f>
        <v>450</v>
      </c>
      <c r="N18" s="8">
        <f t="shared" si="1"/>
        <v>1350</v>
      </c>
    </row>
    <row r="19" spans="1:14" x14ac:dyDescent="0.25">
      <c r="A19" s="1" t="s">
        <v>10</v>
      </c>
      <c r="B19" s="10">
        <v>250</v>
      </c>
      <c r="C19" s="10"/>
      <c r="D19" s="10"/>
      <c r="E19" s="10"/>
      <c r="F19" s="12">
        <f t="shared" si="0"/>
        <v>250</v>
      </c>
      <c r="G19" s="12">
        <v>1</v>
      </c>
      <c r="H19" s="2"/>
      <c r="I19" s="2"/>
      <c r="J19" s="2"/>
      <c r="K19" s="2"/>
      <c r="L19" s="2"/>
      <c r="M19" s="14">
        <f>SUM(Tabela32[[#This Row],[Embal.]:[Ac. Dornic]])</f>
        <v>0</v>
      </c>
      <c r="N19" s="8">
        <f t="shared" si="1"/>
        <v>250</v>
      </c>
    </row>
    <row r="20" spans="1:14" ht="18" customHeight="1" x14ac:dyDescent="0.25">
      <c r="A20" s="1" t="s">
        <v>70</v>
      </c>
      <c r="B20" s="10">
        <v>300</v>
      </c>
      <c r="C20" s="10"/>
      <c r="D20" s="10">
        <v>250</v>
      </c>
      <c r="E20" s="10">
        <v>150</v>
      </c>
      <c r="F20" s="12">
        <f t="shared" si="0"/>
        <v>700</v>
      </c>
      <c r="G20" s="12">
        <v>3</v>
      </c>
      <c r="H20" s="2"/>
      <c r="I20" s="2">
        <v>450</v>
      </c>
      <c r="J20" s="2"/>
      <c r="K20" s="2"/>
      <c r="L20" s="2"/>
      <c r="M20" s="14">
        <f>SUM(Tabela32[[#This Row],[Embal.]:[Ac. Dornic]])</f>
        <v>450</v>
      </c>
      <c r="N20" s="8">
        <f t="shared" si="1"/>
        <v>250</v>
      </c>
    </row>
    <row r="21" spans="1:14" x14ac:dyDescent="0.25">
      <c r="A21" s="1" t="s">
        <v>56</v>
      </c>
      <c r="B21" s="10">
        <v>600</v>
      </c>
      <c r="C21" s="10">
        <v>600</v>
      </c>
      <c r="D21" s="10">
        <v>550</v>
      </c>
      <c r="E21" s="10">
        <v>380</v>
      </c>
      <c r="F21" s="12">
        <f t="shared" si="0"/>
        <v>2130</v>
      </c>
      <c r="G21" s="12">
        <v>8</v>
      </c>
      <c r="H21" s="2"/>
      <c r="I21" s="2"/>
      <c r="J21" s="2"/>
      <c r="K21" s="2"/>
      <c r="L21" s="2"/>
      <c r="M21" s="14">
        <f>SUM(Tabela32[[#This Row],[Embal.]:[Ac. Dornic]])</f>
        <v>0</v>
      </c>
      <c r="N21" s="8">
        <f t="shared" si="1"/>
        <v>2130</v>
      </c>
    </row>
    <row r="22" spans="1:14" x14ac:dyDescent="0.25">
      <c r="A22" s="1" t="s">
        <v>21</v>
      </c>
      <c r="B22" s="10"/>
      <c r="C22" s="10">
        <v>430</v>
      </c>
      <c r="D22" s="10"/>
      <c r="E22" s="10"/>
      <c r="F22" s="12">
        <f t="shared" si="0"/>
        <v>430</v>
      </c>
      <c r="G22" s="12">
        <v>2</v>
      </c>
      <c r="H22" s="2"/>
      <c r="I22" s="2">
        <v>200</v>
      </c>
      <c r="J22" s="2"/>
      <c r="K22" s="2"/>
      <c r="L22" s="2"/>
      <c r="M22" s="14">
        <f>SUM(Tabela32[[#This Row],[Embal.]:[Ac. Dornic]])</f>
        <v>200</v>
      </c>
      <c r="N22" s="8">
        <f t="shared" si="1"/>
        <v>230</v>
      </c>
    </row>
    <row r="23" spans="1:14" x14ac:dyDescent="0.25">
      <c r="A23" s="1" t="s">
        <v>71</v>
      </c>
      <c r="B23" s="10">
        <v>400</v>
      </c>
      <c r="C23" s="10">
        <v>600</v>
      </c>
      <c r="D23" s="10">
        <v>900</v>
      </c>
      <c r="E23" s="10"/>
      <c r="F23" s="12">
        <f t="shared" si="0"/>
        <v>1900</v>
      </c>
      <c r="G23" s="12">
        <v>6</v>
      </c>
      <c r="H23" s="2"/>
      <c r="I23" s="2">
        <v>1100</v>
      </c>
      <c r="J23" s="2"/>
      <c r="K23" s="2"/>
      <c r="L23" s="2"/>
      <c r="M23" s="14">
        <f>SUM(Tabela32[[#This Row],[Embal.]:[Ac. Dornic]])</f>
        <v>1100</v>
      </c>
      <c r="N23" s="8">
        <f t="shared" si="1"/>
        <v>800</v>
      </c>
    </row>
    <row r="24" spans="1:14" x14ac:dyDescent="0.25">
      <c r="A24" s="34" t="s">
        <v>77</v>
      </c>
      <c r="B24" s="35">
        <v>600</v>
      </c>
      <c r="C24" s="35"/>
      <c r="D24" s="35">
        <v>1100</v>
      </c>
      <c r="E24" s="35"/>
      <c r="F24" s="35">
        <f t="shared" si="0"/>
        <v>1700</v>
      </c>
      <c r="G24" s="35">
        <v>6</v>
      </c>
      <c r="H24" s="36"/>
      <c r="I24" s="36">
        <v>250</v>
      </c>
      <c r="J24" s="36"/>
      <c r="K24" s="36"/>
      <c r="L24" s="36"/>
      <c r="M24" s="36">
        <f>SUM(Tabela32[[#This Row],[Embal.]:[Ac. Dornic]])</f>
        <v>250</v>
      </c>
      <c r="N24" s="35">
        <f t="shared" si="1"/>
        <v>1450</v>
      </c>
    </row>
    <row r="25" spans="1:14" ht="18" customHeight="1" x14ac:dyDescent="0.25">
      <c r="A25" s="34" t="s">
        <v>34</v>
      </c>
      <c r="B25" s="35"/>
      <c r="C25" s="35"/>
      <c r="D25" s="35">
        <v>500</v>
      </c>
      <c r="E25" s="35"/>
      <c r="F25" s="35">
        <f t="shared" si="0"/>
        <v>500</v>
      </c>
      <c r="G25" s="35">
        <v>2</v>
      </c>
      <c r="H25" s="36"/>
      <c r="I25" s="36"/>
      <c r="J25" s="36"/>
      <c r="K25" s="36"/>
      <c r="L25" s="36"/>
      <c r="M25" s="36">
        <f>SUM(Tabela32[[#This Row],[Embal.]:[Ac. Dornic]])</f>
        <v>0</v>
      </c>
      <c r="N25" s="35">
        <f t="shared" si="1"/>
        <v>500</v>
      </c>
    </row>
    <row r="26" spans="1:14" ht="18" customHeight="1" x14ac:dyDescent="0.25">
      <c r="A26" s="1" t="s">
        <v>81</v>
      </c>
      <c r="B26" s="10"/>
      <c r="C26" s="10"/>
      <c r="D26" s="10">
        <v>2450</v>
      </c>
      <c r="E26" s="10">
        <v>1500</v>
      </c>
      <c r="F26" s="12">
        <f t="shared" si="0"/>
        <v>3950</v>
      </c>
      <c r="G26" s="12">
        <v>18</v>
      </c>
      <c r="H26" s="2"/>
      <c r="I26" s="2"/>
      <c r="J26" s="2"/>
      <c r="K26" s="2"/>
      <c r="L26" s="2"/>
      <c r="M26" s="14">
        <f>SUM(Tabela32[[#This Row],[Embal.]:[Ac. Dornic]])</f>
        <v>0</v>
      </c>
      <c r="N26" s="8">
        <f t="shared" si="1"/>
        <v>3950</v>
      </c>
    </row>
    <row r="27" spans="1:14" ht="30" x14ac:dyDescent="0.25">
      <c r="A27" s="1" t="s">
        <v>74</v>
      </c>
      <c r="B27" s="10">
        <v>300</v>
      </c>
      <c r="C27" s="10">
        <v>430</v>
      </c>
      <c r="D27" s="10"/>
      <c r="E27" s="10">
        <v>280</v>
      </c>
      <c r="F27" s="12">
        <f t="shared" si="0"/>
        <v>1010</v>
      </c>
      <c r="G27" s="13">
        <v>4</v>
      </c>
      <c r="H27" s="2"/>
      <c r="I27" s="2">
        <v>250</v>
      </c>
      <c r="J27" s="2"/>
      <c r="K27" s="2"/>
      <c r="L27" s="2"/>
      <c r="M27" s="14">
        <f>SUM(Tabela32[[#This Row],[Embal.]:[Ac. Dornic]])</f>
        <v>250</v>
      </c>
      <c r="N27" s="8">
        <f t="shared" si="1"/>
        <v>760</v>
      </c>
    </row>
    <row r="28" spans="1:14" ht="18" customHeight="1" x14ac:dyDescent="0.25">
      <c r="A28" s="1" t="s">
        <v>52</v>
      </c>
      <c r="B28" s="10">
        <v>190</v>
      </c>
      <c r="C28" s="10"/>
      <c r="D28" s="10"/>
      <c r="E28" s="10"/>
      <c r="F28" s="12">
        <f t="shared" si="0"/>
        <v>190</v>
      </c>
      <c r="G28" s="13">
        <v>1</v>
      </c>
      <c r="H28" s="2"/>
      <c r="I28" s="2">
        <v>190</v>
      </c>
      <c r="J28" s="2"/>
      <c r="K28" s="2"/>
      <c r="L28" s="2"/>
      <c r="M28" s="14">
        <f>SUM(Tabela32[[#This Row],[Embal.]:[Ac. Dornic]])</f>
        <v>190</v>
      </c>
      <c r="N28" s="8">
        <f t="shared" si="1"/>
        <v>0</v>
      </c>
    </row>
    <row r="29" spans="1:14" ht="18" customHeight="1" x14ac:dyDescent="0.25">
      <c r="A29" s="1" t="s">
        <v>69</v>
      </c>
      <c r="B29" s="10">
        <v>100</v>
      </c>
      <c r="C29" s="10"/>
      <c r="D29" s="10"/>
      <c r="E29" s="10"/>
      <c r="F29" s="12">
        <f t="shared" si="0"/>
        <v>100</v>
      </c>
      <c r="G29" s="13">
        <v>1</v>
      </c>
      <c r="H29" s="2"/>
      <c r="I29" s="2"/>
      <c r="J29" s="2"/>
      <c r="K29" s="2"/>
      <c r="L29" s="2"/>
      <c r="M29" s="14">
        <f>SUM(Tabela32[[#This Row],[Embal.]:[Ac. Dornic]])</f>
        <v>0</v>
      </c>
      <c r="N29" s="8">
        <f t="shared" si="1"/>
        <v>100</v>
      </c>
    </row>
    <row r="30" spans="1:14" ht="18" customHeight="1" x14ac:dyDescent="0.25">
      <c r="A30" s="34" t="s">
        <v>75</v>
      </c>
      <c r="B30" s="35">
        <v>500</v>
      </c>
      <c r="C30" s="35"/>
      <c r="D30" s="35">
        <v>40</v>
      </c>
      <c r="E30" s="35"/>
      <c r="F30" s="35">
        <f t="shared" si="0"/>
        <v>540</v>
      </c>
      <c r="G30" s="37">
        <v>3</v>
      </c>
      <c r="H30" s="36"/>
      <c r="I30" s="36"/>
      <c r="J30" s="36"/>
      <c r="K30" s="36"/>
      <c r="L30" s="36"/>
      <c r="M30" s="36">
        <f>SUM(Tabela32[[#This Row],[Embal.]:[Ac. Dornic]])</f>
        <v>0</v>
      </c>
      <c r="N30" s="35">
        <f t="shared" si="1"/>
        <v>540</v>
      </c>
    </row>
    <row r="31" spans="1:14" ht="18" customHeight="1" x14ac:dyDescent="0.25">
      <c r="A31" s="1" t="s">
        <v>80</v>
      </c>
      <c r="B31" s="10"/>
      <c r="C31" s="10"/>
      <c r="D31" s="10">
        <v>1580</v>
      </c>
      <c r="E31" s="10"/>
      <c r="F31" s="12">
        <f t="shared" si="0"/>
        <v>1580</v>
      </c>
      <c r="G31" s="13">
        <v>7</v>
      </c>
      <c r="H31" s="2"/>
      <c r="I31" s="2">
        <v>600</v>
      </c>
      <c r="J31" s="2"/>
      <c r="K31" s="2"/>
      <c r="L31" s="2">
        <v>300</v>
      </c>
      <c r="M31" s="14">
        <f>SUM(Tabela32[[#This Row],[Embal.]:[Ac. Dornic]])</f>
        <v>900</v>
      </c>
      <c r="N31" s="8">
        <f t="shared" si="1"/>
        <v>680</v>
      </c>
    </row>
    <row r="32" spans="1:14" ht="30" x14ac:dyDescent="0.25">
      <c r="A32" s="1" t="s">
        <v>66</v>
      </c>
      <c r="B32" s="10">
        <v>200</v>
      </c>
      <c r="C32" s="10"/>
      <c r="D32" s="10">
        <v>100</v>
      </c>
      <c r="E32" s="10"/>
      <c r="F32" s="12">
        <f t="shared" si="0"/>
        <v>300</v>
      </c>
      <c r="G32" s="13">
        <v>2</v>
      </c>
      <c r="H32" s="2"/>
      <c r="I32" s="2"/>
      <c r="J32" s="2"/>
      <c r="K32" s="2"/>
      <c r="L32" s="2"/>
      <c r="M32" s="14">
        <f>SUM(Tabela32[[#This Row],[Embal.]:[Ac. Dornic]])</f>
        <v>0</v>
      </c>
      <c r="N32" s="8">
        <f t="shared" si="1"/>
        <v>300</v>
      </c>
    </row>
    <row r="33" spans="1:14" ht="18" customHeight="1" x14ac:dyDescent="0.25">
      <c r="A33" s="1" t="s">
        <v>68</v>
      </c>
      <c r="B33" s="10">
        <v>190</v>
      </c>
      <c r="C33" s="10">
        <v>200</v>
      </c>
      <c r="D33" s="10">
        <v>300</v>
      </c>
      <c r="E33" s="10"/>
      <c r="F33" s="12">
        <f t="shared" si="0"/>
        <v>690</v>
      </c>
      <c r="G33" s="12">
        <v>3</v>
      </c>
      <c r="H33" s="2"/>
      <c r="I33" s="2">
        <v>300</v>
      </c>
      <c r="J33" s="2"/>
      <c r="K33" s="2"/>
      <c r="L33" s="2"/>
      <c r="M33" s="14">
        <f>SUM(Tabela32[[#This Row],[Embal.]:[Ac. Dornic]])</f>
        <v>300</v>
      </c>
      <c r="N33" s="8">
        <f t="shared" si="1"/>
        <v>390</v>
      </c>
    </row>
    <row r="34" spans="1:14" x14ac:dyDescent="0.25">
      <c r="A34" s="21" t="s">
        <v>84</v>
      </c>
      <c r="B34" s="22"/>
      <c r="C34" s="22">
        <v>50</v>
      </c>
      <c r="D34" s="22"/>
      <c r="E34" s="22"/>
      <c r="F34" s="13">
        <f>SUM(B34:E34)</f>
        <v>50</v>
      </c>
      <c r="G34" s="13">
        <v>1</v>
      </c>
      <c r="H34" s="23"/>
      <c r="I34" s="23">
        <v>50</v>
      </c>
      <c r="J34" s="23"/>
      <c r="K34" s="23"/>
      <c r="L34" s="23"/>
      <c r="M34" s="28">
        <f>SUM(Tabela32[[#This Row],[Embal.]:[Ac. Dornic]])</f>
        <v>50</v>
      </c>
      <c r="N34" s="24">
        <f>SUM(F34-M34)</f>
        <v>0</v>
      </c>
    </row>
    <row r="35" spans="1:14" x14ac:dyDescent="0.25">
      <c r="A35" s="21"/>
      <c r="B35" s="22">
        <f>SUM(B3:B34)</f>
        <v>6570</v>
      </c>
      <c r="C35" s="22">
        <f>SUM(C3:C34)</f>
        <v>3990</v>
      </c>
      <c r="D35" s="22">
        <f>SUM(D3:D34)</f>
        <v>11620</v>
      </c>
      <c r="E35" s="22">
        <f>SUM(E3:E34)</f>
        <v>6460</v>
      </c>
      <c r="F35" s="13">
        <f>SUM(F3:F34)</f>
        <v>28640</v>
      </c>
      <c r="G35" s="13">
        <f>SUM(G3:G34)</f>
        <v>131</v>
      </c>
      <c r="H35" s="23"/>
      <c r="I35" s="23">
        <f>SUM(I3:I34)</f>
        <v>7280</v>
      </c>
      <c r="J35" s="23"/>
      <c r="K35" s="23"/>
      <c r="L35" s="23"/>
      <c r="M35" s="28">
        <f>SUM(M3:M34)</f>
        <v>7580</v>
      </c>
      <c r="N35" s="39">
        <f>SUM(N3:N34)</f>
        <v>21060</v>
      </c>
    </row>
  </sheetData>
  <mergeCells count="1">
    <mergeCell ref="A1:N1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Plan6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2023-12-01T17:31:39Z</cp:lastPrinted>
  <dcterms:created xsi:type="dcterms:W3CDTF">2023-11-27T12:55:45Z</dcterms:created>
  <dcterms:modified xsi:type="dcterms:W3CDTF">2023-12-28T12:40:42Z</dcterms:modified>
</cp:coreProperties>
</file>